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Master\1 rodada\"/>
    </mc:Choice>
  </mc:AlternateContent>
  <bookViews>
    <workbookView xWindow="0" yWindow="0" windowWidth="27915" windowHeight="118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E39" i="6"/>
  <c r="C38" i="6"/>
  <c r="E38" i="6"/>
  <c r="C27" i="6"/>
  <c r="E27" i="6"/>
  <c r="C24" i="6"/>
  <c r="E24" i="6"/>
  <c r="C23" i="6"/>
  <c r="E23" i="6"/>
  <c r="C20" i="6"/>
  <c r="E20" i="6"/>
  <c r="C19" i="6"/>
  <c r="E19" i="6"/>
  <c r="C16" i="6"/>
  <c r="A10" i="2"/>
  <c r="A13" i="2"/>
  <c r="A16" i="2"/>
  <c r="A19" i="2"/>
  <c r="A21" i="2"/>
  <c r="A18" i="2"/>
  <c r="A15" i="2"/>
  <c r="A12" i="2"/>
  <c r="A9" i="2"/>
  <c r="J19" i="2"/>
  <c r="J21" i="2"/>
  <c r="J16" i="2"/>
  <c r="J18" i="2"/>
  <c r="J13" i="2"/>
  <c r="J15" i="2"/>
  <c r="J10" i="2"/>
  <c r="J12" i="2"/>
  <c r="J9" i="2"/>
  <c r="S21" i="2"/>
  <c r="S18" i="2"/>
  <c r="S15" i="2"/>
  <c r="S12" i="2"/>
  <c r="AB18" i="2"/>
  <c r="AB12" i="2"/>
  <c r="AB9" i="2"/>
  <c r="AK18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AW9" i="2"/>
  <c r="AW12" i="2"/>
  <c r="AW15" i="2"/>
  <c r="AW18" i="2"/>
  <c r="AW21" i="2"/>
  <c r="AW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9" i="2"/>
  <c r="CO12" i="2"/>
  <c r="CO15" i="2"/>
  <c r="CO18" i="2"/>
  <c r="CO21" i="2"/>
  <c r="CO6" i="2"/>
  <c r="CN9" i="2"/>
  <c r="CN12" i="2"/>
  <c r="CN15" i="2"/>
  <c r="CN18" i="2"/>
  <c r="CN21" i="2"/>
  <c r="CN6" i="2"/>
  <c r="AM5" i="2"/>
  <c r="AS4" i="2"/>
  <c r="AK26" i="2"/>
  <c r="BF9" i="2"/>
  <c r="BF12" i="2"/>
  <c r="BF15" i="2"/>
  <c r="BF18" i="2"/>
  <c r="BF21" i="2"/>
  <c r="BF6" i="2"/>
  <c r="J5" i="2"/>
  <c r="BQ9" i="2"/>
  <c r="BQ12" i="2"/>
  <c r="BQ15" i="2"/>
  <c r="BQ18" i="2"/>
  <c r="BQ21" i="2"/>
  <c r="BQ6" i="2"/>
  <c r="S5" i="2"/>
  <c r="CB9" i="2"/>
  <c r="CB12" i="2"/>
  <c r="CB15" i="2"/>
  <c r="CB18" i="2"/>
  <c r="CB21" i="2"/>
  <c r="CB6" i="2"/>
  <c r="AB5" i="2"/>
  <c r="CM9" i="2"/>
  <c r="CM12" i="2"/>
  <c r="CM15" i="2"/>
  <c r="CM18" i="2"/>
  <c r="CM21" i="2"/>
  <c r="CM6" i="2"/>
  <c r="AK5" i="2"/>
  <c r="J7" i="2"/>
  <c r="S7" i="2"/>
  <c r="S10" i="2"/>
  <c r="S13" i="2"/>
  <c r="S16" i="2"/>
  <c r="S19" i="2"/>
  <c r="BQ2" i="2"/>
  <c r="AB7" i="2"/>
  <c r="AB10" i="2"/>
  <c r="AB13" i="2"/>
  <c r="AB16" i="2"/>
  <c r="AB19" i="2"/>
  <c r="CB2" i="2"/>
  <c r="AK7" i="2"/>
  <c r="AK10" i="2"/>
  <c r="AK13" i="2"/>
  <c r="AK16" i="2"/>
  <c r="AK19" i="2"/>
  <c r="CM2" i="2"/>
  <c r="F16" i="6"/>
  <c r="G16" i="6"/>
  <c r="E16" i="6"/>
  <c r="C15" i="6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F18" i="6"/>
  <c r="G18" i="6"/>
  <c r="E18" i="6"/>
  <c r="H18" i="6"/>
  <c r="D18" i="6"/>
  <c r="N18" i="6"/>
  <c r="C17" i="6"/>
  <c r="F17" i="6"/>
  <c r="G17" i="6"/>
  <c r="E17" i="6"/>
  <c r="H17" i="6"/>
  <c r="D17" i="6"/>
  <c r="N17" i="6"/>
  <c r="H16" i="6"/>
  <c r="D16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F39" i="6"/>
  <c r="A40" i="6"/>
  <c r="C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A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I21" i="2"/>
  <c r="C16" i="2"/>
  <c r="I18" i="2"/>
  <c r="C13" i="2"/>
  <c r="I15" i="2"/>
  <c r="C10" i="2"/>
  <c r="I12" i="2"/>
  <c r="C7" i="2"/>
  <c r="I9" i="2"/>
  <c r="R21" i="2"/>
  <c r="R18" i="2"/>
  <c r="R15" i="2"/>
  <c r="R12" i="2"/>
  <c r="R9" i="2"/>
  <c r="AA21" i="2"/>
  <c r="AA12" i="2"/>
  <c r="AA9" i="2"/>
  <c r="AJ21" i="2"/>
  <c r="AJ15" i="2"/>
  <c r="AJ12" i="2"/>
  <c r="AJ9" i="2"/>
  <c r="AS18" i="2"/>
  <c r="AS12" i="2"/>
  <c r="CR15" i="2"/>
  <c r="CR21" i="2"/>
  <c r="CG18" i="2"/>
  <c r="F36" i="6"/>
  <c r="CS15" i="2"/>
  <c r="CS21" i="2"/>
  <c r="CH18" i="2"/>
  <c r="G36" i="6"/>
  <c r="E36" i="6"/>
  <c r="C34" i="6"/>
  <c r="B34" i="6"/>
  <c r="C33" i="6"/>
  <c r="C32" i="6"/>
  <c r="C31" i="6"/>
  <c r="B31" i="6"/>
  <c r="CF21" i="2"/>
  <c r="CQ21" i="2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U21" i="2"/>
  <c r="CP21" i="2"/>
  <c r="CV21" i="2"/>
  <c r="CT21" i="2"/>
  <c r="CQ18" i="2"/>
  <c r="CU18" i="2"/>
  <c r="CP18" i="2"/>
  <c r="CV18" i="2"/>
  <c r="CR18" i="2"/>
  <c r="CS18" i="2"/>
  <c r="CT18" i="2"/>
  <c r="CQ15" i="2"/>
  <c r="CU15" i="2"/>
  <c r="CP15" i="2"/>
  <c r="CV15" i="2"/>
  <c r="CT15" i="2"/>
  <c r="CQ12" i="2"/>
  <c r="CU12" i="2"/>
  <c r="CP12" i="2"/>
  <c r="CV12" i="2"/>
  <c r="CR12" i="2"/>
  <c r="CS12" i="2"/>
  <c r="CT12" i="2"/>
  <c r="CQ9" i="2"/>
  <c r="CU9" i="2"/>
  <c r="CP9" i="2"/>
  <c r="CV9" i="2"/>
  <c r="CR9" i="2"/>
  <c r="CS9" i="2"/>
  <c r="CJ21" i="2"/>
  <c r="CE21" i="2"/>
  <c r="CK21" i="2"/>
  <c r="CG21" i="2"/>
  <c r="CH21" i="2"/>
  <c r="CI21" i="2"/>
  <c r="CF18" i="2"/>
  <c r="CJ18" i="2"/>
  <c r="CE18" i="2"/>
  <c r="CK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L16" i="2"/>
  <c r="U19" i="2"/>
  <c r="AD7" i="2"/>
  <c r="AM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L19" i="2"/>
  <c r="U7" i="2"/>
  <c r="AD10" i="2"/>
  <c r="AM13" i="2"/>
  <c r="BU6" i="2"/>
  <c r="CF6" i="2"/>
  <c r="B13" i="6"/>
  <c r="L10" i="2"/>
  <c r="U13" i="2"/>
  <c r="AD16" i="2"/>
  <c r="AM19" i="2"/>
  <c r="I46" i="6"/>
  <c r="H42" i="6"/>
  <c r="I49" i="6"/>
  <c r="I50" i="6"/>
  <c r="I40" i="6"/>
  <c r="F38" i="6"/>
  <c r="H38" i="6"/>
  <c r="G48" i="6"/>
  <c r="I44" i="6"/>
  <c r="G42" i="6"/>
  <c r="G44" i="6"/>
  <c r="I43" i="6"/>
  <c r="H50" i="6"/>
  <c r="H44" i="6"/>
  <c r="H39" i="6"/>
  <c r="J40" i="6"/>
  <c r="H41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G38" i="6"/>
  <c r="D38" i="6"/>
  <c r="G39" i="6"/>
  <c r="K36" i="6"/>
  <c r="K45" i="6"/>
  <c r="D43" i="6"/>
  <c r="K39" i="6"/>
  <c r="K48" i="6"/>
  <c r="K42" i="6"/>
  <c r="D49" i="6"/>
  <c r="I37" i="6"/>
  <c r="J37" i="6"/>
  <c r="K37" i="6"/>
  <c r="D39" i="6"/>
  <c r="D41" i="6"/>
  <c r="I27" i="6"/>
  <c r="I17" i="6"/>
  <c r="I21" i="6"/>
  <c r="J17" i="6"/>
  <c r="D48" i="6"/>
  <c r="F37" i="6"/>
  <c r="CT9" i="2"/>
  <c r="H37" i="6"/>
  <c r="D37" i="6"/>
  <c r="D46" i="6"/>
  <c r="D45" i="6"/>
  <c r="D50" i="6"/>
  <c r="J24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H23" i="6"/>
  <c r="F20" i="6"/>
  <c r="H25" i="6"/>
  <c r="F23" i="6"/>
  <c r="I23" i="6"/>
  <c r="F21" i="6"/>
  <c r="F27" i="6"/>
  <c r="G21" i="6"/>
  <c r="K24" i="6"/>
  <c r="K19" i="6"/>
  <c r="D23" i="6"/>
  <c r="K17" i="6"/>
  <c r="I15" i="6"/>
  <c r="I16" i="6"/>
  <c r="I13" i="6"/>
  <c r="J15" i="6"/>
  <c r="I14" i="6"/>
  <c r="J14" i="6"/>
  <c r="K14" i="6"/>
  <c r="J13" i="6"/>
  <c r="K23" i="6"/>
  <c r="D19" i="6"/>
  <c r="D20" i="6"/>
  <c r="K15" i="6"/>
  <c r="K13" i="6"/>
  <c r="K16" i="6"/>
  <c r="CE6" i="2"/>
  <c r="CQ6" i="2"/>
  <c r="BT6" i="2"/>
  <c r="CP6" i="2"/>
  <c r="BZ9" i="2"/>
  <c r="BI6" i="2"/>
  <c r="BJ6" i="2"/>
  <c r="BX9" i="2"/>
  <c r="AY6" i="2"/>
  <c r="AX6" i="2"/>
  <c r="BB9" i="2"/>
  <c r="B33" i="6"/>
  <c r="E37" i="6"/>
  <c r="B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K18" i="6"/>
  <c r="D21" i="6"/>
  <c r="D25" i="6"/>
  <c r="H20" i="6"/>
  <c r="J20" i="6"/>
  <c r="H21" i="6"/>
  <c r="G19" i="6"/>
  <c r="J25" i="6"/>
  <c r="F25" i="6"/>
  <c r="I26" i="6"/>
  <c r="K22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I38" i="6"/>
  <c r="B8" i="6"/>
  <c r="B40" i="6"/>
  <c r="B44" i="6"/>
  <c r="B48" i="6"/>
  <c r="B32" i="6"/>
  <c r="B26" i="6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<sst xmlns="http://schemas.openxmlformats.org/spreadsheetml/2006/main" count="451" uniqueCount="111">
  <si>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</si>
  <si>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</si>
  <si>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</si>
  <si>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</si>
  <si>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</si>
  <si>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</si>
  <si>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</si>
  <si>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</si>
  <si>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</si>
  <si>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</si>
  <si>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</si>
  <si>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</si>
  <si>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</si>
  <si>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</si>
  <si>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</si>
  <si>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</si>
  <si>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</si>
  <si>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</si>
  <si>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</si>
  <si>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</si>
  <si>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</si>
  <si>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</si>
  <si>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</si>
  <si>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</si>
  <si>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</si>
  <si>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</si>
  <si>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</si>
  <si>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</si>
  <si>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</si>
  <si>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</si>
  <si>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</si>
  <si>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</si>
  <si>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</si>
  <si>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</si>
  <si>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</si>
  <si>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</si>
  <si>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</si>
  <si>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</si>
  <si>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</si>
  <si>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</si>
  <si>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</si>
  <si>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</si>
  <si>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</si>
  <si>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</si>
  <si>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</si>
  <si>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</si>
  <si>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</si>
  <si>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</si>
  <si>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</si>
  <si>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</si>
  <si>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</si>
  <si>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</si>
  <si>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</si>
  <si>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</si>
  <si>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</si>
  <si>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</si>
  <si>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</si>
  <si>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</si>
  <si>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</si>
  <si>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</si>
  <si>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</si>
  <si>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</si>
  <si>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</si>
  <si>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</si>
  <si>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</si>
  <si>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</si>
  <si>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</si>
  <si>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</si>
  <si>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</si>
  <si>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</si>
  <si>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</si>
  <si>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</si>
  <si>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</si>
  <si>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</si>
  <si>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</si>
  <si>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</si>
  <si>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</si>
  <si>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</si>
  <si>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</si>
  <si>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</si>
  <si>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</si>
  <si>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</si>
  <si>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</si>
  <si>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</si>
  <si>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</si>
  <si>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</si>
  <si>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</si>
  <si>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</si>
  <si>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</si>
  <si>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</si>
  <si>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</si>
  <si>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</si>
  <si>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CORINTHIANS</t>
  </si>
  <si>
    <t>LOPES</t>
  </si>
  <si>
    <t>CELSO</t>
  </si>
  <si>
    <t>RAVANELLI</t>
  </si>
  <si>
    <t>ANOEL</t>
  </si>
  <si>
    <t>TERUEL</t>
  </si>
  <si>
    <t>M</t>
  </si>
  <si>
    <t>TELÊ</t>
  </si>
  <si>
    <t>SÃO PAULO FC</t>
  </si>
  <si>
    <t>KLEBER</t>
  </si>
  <si>
    <t xml:space="preserve">CEBOLA </t>
  </si>
  <si>
    <t>OG GIRÃO</t>
  </si>
  <si>
    <t>DANI</t>
  </si>
  <si>
    <t>NILO</t>
  </si>
  <si>
    <t>PINNA</t>
  </si>
  <si>
    <t>MAURO FIGUEIREDO</t>
  </si>
  <si>
    <t>BRITÃO</t>
  </si>
  <si>
    <t>BARRICELI</t>
  </si>
  <si>
    <t>ZETTI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</si>
</sst>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sz val="26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i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2"/>
      <name val="Arial"/>
      <family val="2"/>
    </font>
    <font>
      <b/>
      <sz val="11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sz val="16"/>
      <color indexed="8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righ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3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4" borderId="13" xfId="2" quotePrefix="1" applyFill="1" applyBorder="1" applyAlignment="1">
      <alignment horizontal="centerContinuous" vertical="center"/>
    </xf>
    <xf numFmtId="0" fontId="5" fillId="4" borderId="14" xfId="2" quotePrefix="1" applyFill="1" applyBorder="1" applyAlignment="1">
      <alignment horizontal="centerContinuous" vertical="center"/>
    </xf>
    <xf numFmtId="0" fontId="5" fillId="4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4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4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2" borderId="12" xfId="2" applyFont="1" applyFill="1" applyBorder="1" applyAlignment="1">
      <alignment horizontal="center" vertical="center"/>
    </xf>
    <xf numFmtId="3" fontId="3" fillId="2" borderId="12" xfId="2" applyNumberFormat="1" applyFont="1" applyFill="1" applyBorder="1" applyAlignment="1">
      <alignment horizontal="center" vertical="center"/>
    </xf>
    <xf numFmtId="3" fontId="3" fillId="5" borderId="14" xfId="2" applyNumberFormat="1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5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5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2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19" fillId="2" borderId="8" xfId="0" applyNumberFormat="1" applyFont="1" applyFill="1" applyBorder="1" applyAlignment="1" applyProtection="1">
      <alignment horizontal="right" vertical="center"/>
      <protection locked="0"/>
    </xf>
    <xf numFmtId="3" fontId="19" fillId="2" borderId="16" xfId="0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 applyAlignment="1">
      <alignment horizontal="center" vertical="center"/>
    </xf>
    <xf numFmtId="164" fontId="32" fillId="2" borderId="0" xfId="0" applyNumberFormat="1" applyFont="1" applyFill="1" applyAlignment="1" applyProtection="1">
      <alignment horizontal="left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10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horizontal="left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="" xmlns:a16="http://schemas.microsoft.com/office/drawing/2014/main" id="{08B8ECB2-FAFF-F018-2F97-52B5DB28C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="" xmlns:a16="http://schemas.microsoft.com/office/drawing/2014/main" id="{985BADFB-DA10-ED5E-E116-20477A9D15AA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="" xmlns:a16="http://schemas.microsoft.com/office/drawing/2014/main" id="{B9BEEBF9-511D-C51D-8711-2273F49E96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="" xmlns:a16="http://schemas.microsoft.com/office/drawing/2014/main" id="{AC0A5383-FEBF-B4B4-92AB-E5698EA41627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="" xmlns:a16="http://schemas.microsoft.com/office/drawing/2014/main" id="{114ACD92-097F-71BB-0546-65CFACAA0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="" xmlns:a16="http://schemas.microsoft.com/office/drawing/2014/main" id="{CD42AB9E-341A-BFC0-8DBA-39D1A356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2F7991DF-845F-7DA8-834B-D47F38812C96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="" xmlns:a16="http://schemas.microsoft.com/office/drawing/2014/main" id="{6D7EE83F-ED59-3889-AABB-67DA73DA1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="" xmlns:a16="http://schemas.microsoft.com/office/drawing/2014/main" id="{02D7923C-D874-4B8F-D05C-345284CD0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="" xmlns:a16="http://schemas.microsoft.com/office/drawing/2014/main" id="{A53D303D-FE68-2743-A032-6880A7C08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="" xmlns:a16="http://schemas.microsoft.com/office/drawing/2014/main" id="{74B71D89-9C85-320D-A9F5-71F003328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="" xmlns:a16="http://schemas.microsoft.com/office/drawing/2014/main" id="{91B6F097-4F88-FE99-9394-D2D08BA94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 customWidth="1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honeticPr fontId="36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12" zoomScaleNormal="100" workbookViewId="0">
      <selection activeCell="W28" sqref="W28:X28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9" t="s">
        <v>98</v>
      </c>
      <c r="AN1" s="169"/>
      <c r="AO1" s="169"/>
      <c r="AP1" s="21"/>
      <c r="AQ1" s="169">
        <v>2022</v>
      </c>
      <c r="AR1" s="169"/>
      <c r="AS1" s="169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63">
        <f>A5</f>
        <v>9</v>
      </c>
      <c r="H4" s="159" t="s">
        <v>0</v>
      </c>
      <c r="I4" s="161">
        <f>C5</f>
        <v>1</v>
      </c>
      <c r="J4" s="18"/>
      <c r="K4" s="7"/>
      <c r="L4" s="7"/>
      <c r="M4" s="7"/>
      <c r="N4" s="7"/>
      <c r="O4" s="7"/>
      <c r="P4" s="163">
        <f>J5+G4</f>
        <v>17</v>
      </c>
      <c r="Q4" s="159" t="s">
        <v>0</v>
      </c>
      <c r="R4" s="161">
        <f>L5+I4</f>
        <v>3</v>
      </c>
      <c r="S4" s="18"/>
      <c r="T4" s="7"/>
      <c r="U4" s="7"/>
      <c r="V4" s="7"/>
      <c r="W4" s="7"/>
      <c r="X4" s="7"/>
      <c r="Y4" s="163">
        <f>S5+P4</f>
        <v>21</v>
      </c>
      <c r="Z4" s="159" t="s">
        <v>0</v>
      </c>
      <c r="AA4" s="161">
        <f>U5+R4</f>
        <v>9</v>
      </c>
      <c r="AB4" s="18"/>
      <c r="AC4" s="7"/>
      <c r="AD4" s="7"/>
      <c r="AE4" s="7"/>
      <c r="AF4" s="7"/>
      <c r="AG4" s="7"/>
      <c r="AH4" s="163">
        <f>AB5+Y4</f>
        <v>28</v>
      </c>
      <c r="AI4" s="159" t="s">
        <v>0</v>
      </c>
      <c r="AJ4" s="161">
        <f>AD5+AA4</f>
        <v>12</v>
      </c>
      <c r="AK4" s="18"/>
      <c r="AL4" s="7"/>
      <c r="AM4" s="7"/>
      <c r="AN4" s="7"/>
      <c r="AO4" s="7"/>
      <c r="AP4" s="7"/>
      <c r="AQ4" s="163">
        <f>AK5+AH4</f>
        <v>32</v>
      </c>
      <c r="AR4" s="159" t="s">
        <v>0</v>
      </c>
      <c r="AS4" s="161">
        <f>AM5+AJ4</f>
        <v>18</v>
      </c>
    </row>
    <row r="5" spans="1:100" ht="12" customHeight="1" x14ac:dyDescent="0.2">
      <c r="A5" s="163">
        <f>AU6+AV6</f>
        <v>9</v>
      </c>
      <c r="B5" s="159" t="s">
        <v>0</v>
      </c>
      <c r="C5" s="161">
        <f>AW6+AV6</f>
        <v>1</v>
      </c>
      <c r="D5" s="6"/>
      <c r="E5" s="45" t="s">
        <v>2</v>
      </c>
      <c r="F5" s="6"/>
      <c r="G5" s="164"/>
      <c r="H5" s="160"/>
      <c r="I5" s="162"/>
      <c r="J5" s="163">
        <f>BF6+BG6</f>
        <v>8</v>
      </c>
      <c r="K5" s="159" t="s">
        <v>0</v>
      </c>
      <c r="L5" s="161">
        <f>BH6+BG6</f>
        <v>2</v>
      </c>
      <c r="M5" s="6"/>
      <c r="N5" s="45" t="s">
        <v>23</v>
      </c>
      <c r="O5" s="6"/>
      <c r="P5" s="164"/>
      <c r="Q5" s="160"/>
      <c r="R5" s="162"/>
      <c r="S5" s="163">
        <f>BQ6+BR6</f>
        <v>4</v>
      </c>
      <c r="T5" s="159" t="s">
        <v>0</v>
      </c>
      <c r="U5" s="161">
        <f>BS6+BR6</f>
        <v>6</v>
      </c>
      <c r="V5" s="6"/>
      <c r="W5" s="45" t="s">
        <v>24</v>
      </c>
      <c r="X5" s="6"/>
      <c r="Y5" s="164"/>
      <c r="Z5" s="160"/>
      <c r="AA5" s="162"/>
      <c r="AB5" s="163">
        <f>CB6+CC6</f>
        <v>7</v>
      </c>
      <c r="AC5" s="159" t="s">
        <v>0</v>
      </c>
      <c r="AD5" s="161">
        <f>CD6+CC6</f>
        <v>3</v>
      </c>
      <c r="AE5" s="6"/>
      <c r="AF5" s="45" t="s">
        <v>25</v>
      </c>
      <c r="AG5" s="6"/>
      <c r="AH5" s="164"/>
      <c r="AI5" s="160"/>
      <c r="AJ5" s="162"/>
      <c r="AK5" s="163">
        <f>CM6+CN6</f>
        <v>4</v>
      </c>
      <c r="AL5" s="159" t="s">
        <v>0</v>
      </c>
      <c r="AM5" s="161">
        <f>CO6+CN6</f>
        <v>6</v>
      </c>
      <c r="AN5" s="6"/>
      <c r="AO5" s="45" t="s">
        <v>26</v>
      </c>
      <c r="AP5" s="6"/>
      <c r="AQ5" s="164"/>
      <c r="AR5" s="160"/>
      <c r="AS5" s="162"/>
    </row>
    <row r="6" spans="1:100" ht="16.5" customHeight="1" x14ac:dyDescent="0.2">
      <c r="A6" s="164"/>
      <c r="B6" s="160"/>
      <c r="C6" s="162"/>
      <c r="D6" s="4"/>
      <c r="E6" s="4"/>
      <c r="F6" s="4"/>
      <c r="G6" s="4"/>
      <c r="H6" s="4"/>
      <c r="I6" s="19"/>
      <c r="J6" s="164"/>
      <c r="K6" s="160"/>
      <c r="L6" s="162"/>
      <c r="M6" s="4"/>
      <c r="N6" s="4"/>
      <c r="O6" s="4"/>
      <c r="P6" s="4"/>
      <c r="Q6" s="4"/>
      <c r="R6" s="19"/>
      <c r="S6" s="164"/>
      <c r="T6" s="160"/>
      <c r="U6" s="162"/>
      <c r="V6" s="4"/>
      <c r="W6" s="4"/>
      <c r="X6" s="4"/>
      <c r="Y6" s="4"/>
      <c r="Z6" s="4"/>
      <c r="AA6" s="19"/>
      <c r="AB6" s="164"/>
      <c r="AC6" s="160"/>
      <c r="AD6" s="162"/>
      <c r="AE6" s="4"/>
      <c r="AF6" s="4"/>
      <c r="AG6" s="4"/>
      <c r="AH6" s="4"/>
      <c r="AI6" s="4"/>
      <c r="AJ6" s="19"/>
      <c r="AK6" s="164"/>
      <c r="AL6" s="160"/>
      <c r="AM6" s="162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20</v>
      </c>
      <c r="AY6" s="43">
        <f>SUM(AY7:AY21)</f>
        <v>11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0</v>
      </c>
      <c r="BH6" s="43">
        <f>SUM(BH7:BH21)*2</f>
        <v>2</v>
      </c>
      <c r="BI6" s="43">
        <f>SUM(BI7:BI21)</f>
        <v>27</v>
      </c>
      <c r="BJ6" s="43">
        <f>SUM(BJ7:BJ21)</f>
        <v>13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0</v>
      </c>
      <c r="BS6" s="43">
        <f>SUM(BS7:BS21)*2</f>
        <v>6</v>
      </c>
      <c r="BT6" s="43">
        <f>SUM(BT7:BT21)</f>
        <v>20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18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16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3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LOPES</v>
      </c>
      <c r="B9" s="8"/>
      <c r="C9" s="8"/>
      <c r="D9" s="8"/>
      <c r="E9" s="8"/>
      <c r="F9" s="8"/>
      <c r="G9" s="8"/>
      <c r="H9" s="8"/>
      <c r="I9" s="36" t="str">
        <f>VLOOKUP(C7,$M$23:$T$42,2,0)</f>
        <v>PINNA</v>
      </c>
      <c r="J9" s="37" t="str">
        <f>A9</f>
        <v>LOPES</v>
      </c>
      <c r="K9" s="8"/>
      <c r="L9" s="8"/>
      <c r="M9" s="8"/>
      <c r="N9" s="8"/>
      <c r="O9" s="8"/>
      <c r="P9" s="8"/>
      <c r="Q9" s="8"/>
      <c r="R9" s="36" t="str">
        <f>I21</f>
        <v>BARRICELI</v>
      </c>
      <c r="S9" s="37" t="s">
        <v>102</v>
      </c>
      <c r="T9" s="8"/>
      <c r="U9" s="8"/>
      <c r="V9" s="8"/>
      <c r="W9" s="8"/>
      <c r="X9" s="8"/>
      <c r="Y9" s="8"/>
      <c r="Z9" s="8"/>
      <c r="AA9" s="36" t="str">
        <f>R21</f>
        <v>DANI</v>
      </c>
      <c r="AB9" s="37" t="str">
        <f>S9</f>
        <v xml:space="preserve">CEBOLA </v>
      </c>
      <c r="AC9" s="8"/>
      <c r="AD9" s="8"/>
      <c r="AE9" s="8"/>
      <c r="AF9" s="8"/>
      <c r="AG9" s="8"/>
      <c r="AH9" s="8"/>
      <c r="AI9" s="8"/>
      <c r="AJ9" s="36" t="str">
        <f>AA21</f>
        <v>NILO</v>
      </c>
      <c r="AK9" s="37" t="s">
        <v>102</v>
      </c>
      <c r="AL9" s="8"/>
      <c r="AM9" s="8"/>
      <c r="AN9" s="8"/>
      <c r="AO9" s="8"/>
      <c r="AP9" s="8"/>
      <c r="AQ9" s="8"/>
      <c r="AR9" s="8"/>
      <c r="AS9" s="36" t="s">
        <v>99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3</v>
      </c>
      <c r="BJ9" s="42">
        <f>IF(OR(M8="",O8=""),"",O8)</f>
        <v>6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6</v>
      </c>
      <c r="BO9" s="42">
        <f>BI9</f>
        <v>3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3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3</v>
      </c>
      <c r="CF9" s="42">
        <f>IF(OR(AE8="",AG8=""),"",AG8)</f>
        <v>3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3</v>
      </c>
      <c r="CK9" s="42">
        <f>CE9</f>
        <v>3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2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8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7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CELSO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TELÊ</v>
      </c>
      <c r="J12" s="37" t="str">
        <f>VLOOKUP(J10,$A$23:$H$42,2,0)</f>
        <v>CELSO</v>
      </c>
      <c r="K12" s="8"/>
      <c r="L12" s="8"/>
      <c r="M12" s="8"/>
      <c r="N12" s="8"/>
      <c r="O12" s="8"/>
      <c r="P12" s="8"/>
      <c r="Q12" s="8"/>
      <c r="R12" s="36" t="str">
        <f>I9</f>
        <v>PINNA</v>
      </c>
      <c r="S12" s="37" t="str">
        <f>J12</f>
        <v>CELSO</v>
      </c>
      <c r="T12" s="8"/>
      <c r="U12" s="8"/>
      <c r="V12" s="8"/>
      <c r="W12" s="8"/>
      <c r="X12" s="8"/>
      <c r="Y12" s="8"/>
      <c r="Z12" s="8"/>
      <c r="AA12" s="36" t="str">
        <f>R9</f>
        <v>BARRICELI</v>
      </c>
      <c r="AB12" s="37" t="str">
        <f>S12</f>
        <v>CELSO</v>
      </c>
      <c r="AC12" s="8"/>
      <c r="AD12" s="8"/>
      <c r="AE12" s="8"/>
      <c r="AF12" s="8"/>
      <c r="AG12" s="8"/>
      <c r="AH12" s="8"/>
      <c r="AI12" s="8"/>
      <c r="AJ12" s="36" t="str">
        <f>AA9</f>
        <v>DANI</v>
      </c>
      <c r="AK12" s="37" t="s">
        <v>94</v>
      </c>
      <c r="AL12" s="8"/>
      <c r="AM12" s="8"/>
      <c r="AN12" s="8"/>
      <c r="AO12" s="8"/>
      <c r="AP12" s="8"/>
      <c r="AQ12" s="8"/>
      <c r="AR12" s="8"/>
      <c r="AS12" s="36" t="str">
        <f>AJ9</f>
        <v>NILO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2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2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6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6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8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8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4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7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7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4</v>
      </c>
      <c r="AH14" s="11"/>
      <c r="AI14" s="11"/>
      <c r="AJ14" s="39"/>
      <c r="AK14" s="38"/>
      <c r="AL14" s="11"/>
      <c r="AM14" s="11"/>
      <c r="AN14" s="35">
        <v>1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KLEBER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NILO</v>
      </c>
      <c r="J15" s="37" t="str">
        <f>VLOOKUP(J13,$A$23:$H$42,2,0)</f>
        <v>KLEBER</v>
      </c>
      <c r="K15" s="8"/>
      <c r="L15" s="8"/>
      <c r="M15" s="8"/>
      <c r="N15" s="8"/>
      <c r="O15" s="8"/>
      <c r="P15" s="8"/>
      <c r="Q15" s="8"/>
      <c r="R15" s="36" t="str">
        <f>I12</f>
        <v>TELÊ</v>
      </c>
      <c r="S15" s="37" t="str">
        <f>J15</f>
        <v>KLEBER</v>
      </c>
      <c r="T15" s="8"/>
      <c r="U15" s="8"/>
      <c r="V15" s="8"/>
      <c r="W15" s="8"/>
      <c r="X15" s="8"/>
      <c r="Y15" s="8"/>
      <c r="Z15" s="8"/>
      <c r="AA15" s="36" t="s">
        <v>106</v>
      </c>
      <c r="AB15" s="37" t="s">
        <v>101</v>
      </c>
      <c r="AC15" s="8"/>
      <c r="AD15" s="8"/>
      <c r="AE15" s="8"/>
      <c r="AF15" s="8"/>
      <c r="AG15" s="8"/>
      <c r="AH15" s="8"/>
      <c r="AI15" s="8"/>
      <c r="AJ15" s="36" t="str">
        <f>AA12</f>
        <v>BARRICELI</v>
      </c>
      <c r="AK15" s="37" t="s">
        <v>107</v>
      </c>
      <c r="AL15" s="8"/>
      <c r="AM15" s="8"/>
      <c r="AN15" s="8"/>
      <c r="AO15" s="8"/>
      <c r="AP15" s="8"/>
      <c r="AQ15" s="8"/>
      <c r="AR15" s="8"/>
      <c r="AS15" s="36" t="s">
        <v>104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3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3</v>
      </c>
      <c r="BD15" s="42">
        <f>AX15</f>
        <v>5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3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4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4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4</v>
      </c>
      <c r="CK15" s="42">
        <f>CE15</f>
        <v>3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1</v>
      </c>
      <c r="CQ15" s="42">
        <f>IF(OR(AN14="",AP14=""),"",AP14)</f>
        <v>3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3</v>
      </c>
      <c r="CV15" s="42">
        <f>CP15</f>
        <v>1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6</v>
      </c>
      <c r="N17" s="32" t="s">
        <v>0</v>
      </c>
      <c r="O17" s="35">
        <v>1</v>
      </c>
      <c r="P17" s="11"/>
      <c r="Q17" s="11"/>
      <c r="R17" s="39"/>
      <c r="S17" s="38"/>
      <c r="T17" s="11"/>
      <c r="U17" s="11"/>
      <c r="V17" s="35">
        <v>2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2</v>
      </c>
      <c r="AF17" s="32" t="s">
        <v>0</v>
      </c>
      <c r="AG17" s="35">
        <v>1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ANOEL</v>
      </c>
      <c r="B18" s="8"/>
      <c r="C18" s="8"/>
      <c r="D18" s="8"/>
      <c r="E18" s="8"/>
      <c r="F18" s="8"/>
      <c r="G18" s="8"/>
      <c r="H18" s="8"/>
      <c r="I18" s="36" t="str">
        <f>VLOOKUP(C16,$M$23:$T$42,2,0)</f>
        <v>DANI</v>
      </c>
      <c r="J18" s="37" t="str">
        <f>VLOOKUP(J16,$A$23:$H$42,2,0)</f>
        <v>ANOEL</v>
      </c>
      <c r="K18" s="8"/>
      <c r="L18" s="8"/>
      <c r="M18" s="8"/>
      <c r="N18" s="8"/>
      <c r="O18" s="8"/>
      <c r="P18" s="8"/>
      <c r="Q18" s="8"/>
      <c r="R18" s="36" t="str">
        <f>I15</f>
        <v>NILO</v>
      </c>
      <c r="S18" s="37" t="str">
        <f>J18</f>
        <v>ANOEL</v>
      </c>
      <c r="T18" s="8"/>
      <c r="U18" s="8"/>
      <c r="V18" s="8"/>
      <c r="W18" s="8"/>
      <c r="X18" s="8"/>
      <c r="Y18" s="8"/>
      <c r="Z18" s="8"/>
      <c r="AA18" s="36" t="s">
        <v>99</v>
      </c>
      <c r="AB18" s="37" t="str">
        <f>S18</f>
        <v>ANOEL</v>
      </c>
      <c r="AC18" s="8"/>
      <c r="AD18" s="8"/>
      <c r="AE18" s="8"/>
      <c r="AF18" s="8"/>
      <c r="AG18" s="8"/>
      <c r="AH18" s="8"/>
      <c r="AI18" s="8"/>
      <c r="AJ18" s="36" t="s">
        <v>110</v>
      </c>
      <c r="AK18" s="37" t="str">
        <f>AB18</f>
        <v>ANOEL</v>
      </c>
      <c r="AL18" s="8"/>
      <c r="AM18" s="8"/>
      <c r="AN18" s="8"/>
      <c r="AO18" s="8"/>
      <c r="AP18" s="8"/>
      <c r="AQ18" s="8"/>
      <c r="AR18" s="8"/>
      <c r="AS18" s="36" t="str">
        <f>AJ15</f>
        <v>BARRICELI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6</v>
      </c>
      <c r="BJ18" s="42">
        <f>IF(OR(M17="",O17=""),"",O17)</f>
        <v>1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1</v>
      </c>
      <c r="BO18" s="42">
        <f>BI18</f>
        <v>6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2</v>
      </c>
      <c r="BU18" s="42">
        <f>IF(OR(V17="",X17=""),"",X17)</f>
        <v>4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4</v>
      </c>
      <c r="BZ18" s="42">
        <f>BT18</f>
        <v>2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2</v>
      </c>
      <c r="CF18" s="42">
        <f>IF(OR(AE17="",AG17=""),"",AG17)</f>
        <v>1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1</v>
      </c>
      <c r="CK18" s="42">
        <f>CE18</f>
        <v>2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9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5</v>
      </c>
      <c r="AH20" s="11"/>
      <c r="AI20" s="11"/>
      <c r="AJ20" s="39"/>
      <c r="AK20" s="38"/>
      <c r="AL20" s="11"/>
      <c r="AM20" s="11"/>
      <c r="AN20" s="35">
        <v>1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TERUEL</v>
      </c>
      <c r="B21" s="8"/>
      <c r="C21" s="8"/>
      <c r="D21" s="8"/>
      <c r="E21" s="8"/>
      <c r="F21" s="8"/>
      <c r="G21" s="8"/>
      <c r="H21" s="8"/>
      <c r="I21" s="36" t="str">
        <f>VLOOKUP(C19,$M$23:$T$42,2,0)</f>
        <v>BARRICELI</v>
      </c>
      <c r="J21" s="37" t="str">
        <f>VLOOKUP(J19,$A$23:$H$42,2,0)</f>
        <v>TERUEL</v>
      </c>
      <c r="K21" s="8"/>
      <c r="L21" s="8"/>
      <c r="M21" s="8"/>
      <c r="N21" s="8"/>
      <c r="O21" s="8"/>
      <c r="P21" s="8"/>
      <c r="Q21" s="8"/>
      <c r="R21" s="36" t="str">
        <f>I18</f>
        <v>DANI</v>
      </c>
      <c r="S21" s="37" t="str">
        <f>J21</f>
        <v>TERUEL</v>
      </c>
      <c r="T21" s="8"/>
      <c r="U21" s="8"/>
      <c r="V21" s="8"/>
      <c r="W21" s="8"/>
      <c r="X21" s="8"/>
      <c r="Y21" s="8"/>
      <c r="Z21" s="8"/>
      <c r="AA21" s="36" t="str">
        <f>R18</f>
        <v>NILO</v>
      </c>
      <c r="AB21" s="37" t="s">
        <v>97</v>
      </c>
      <c r="AC21" s="8"/>
      <c r="AD21" s="8"/>
      <c r="AE21" s="8"/>
      <c r="AF21" s="8"/>
      <c r="AG21" s="8"/>
      <c r="AH21" s="8"/>
      <c r="AI21" s="8"/>
      <c r="AJ21" s="36" t="str">
        <f>AA18</f>
        <v>TELÊ</v>
      </c>
      <c r="AK21" s="37" t="s">
        <v>103</v>
      </c>
      <c r="AL21" s="8"/>
      <c r="AM21" s="8"/>
      <c r="AN21" s="8"/>
      <c r="AO21" s="8"/>
      <c r="AP21" s="8"/>
      <c r="AQ21" s="8"/>
      <c r="AR21" s="8"/>
      <c r="AS21" s="36" t="s">
        <v>110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2</v>
      </c>
      <c r="AY21" s="42">
        <f>IF(OR(D20="",F20=""),"",F20)</f>
        <v>2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2</v>
      </c>
      <c r="BD21" s="42">
        <f>AX21</f>
        <v>2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9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9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3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5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5</v>
      </c>
      <c r="CK21" s="42">
        <f>CE21</f>
        <v>6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1</v>
      </c>
      <c r="CQ21" s="42">
        <f>IF(OR(AN20="",AP20=""),"",AP20)</f>
        <v>2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2</v>
      </c>
      <c r="CV21" s="42">
        <f>CP21</f>
        <v>1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ht="21" customHeight="1" x14ac:dyDescent="0.2">
      <c r="A23" s="24">
        <v>1</v>
      </c>
      <c r="B23" s="170" t="s">
        <v>93</v>
      </c>
      <c r="C23" s="171"/>
      <c r="D23" s="171"/>
      <c r="E23" s="171"/>
      <c r="F23" s="171"/>
      <c r="G23" s="171"/>
      <c r="H23" s="184"/>
      <c r="I23" s="28" t="s">
        <v>8</v>
      </c>
      <c r="J23" s="26"/>
      <c r="K23" s="165">
        <v>665</v>
      </c>
      <c r="L23" s="166"/>
      <c r="M23" s="24">
        <v>1</v>
      </c>
      <c r="N23" s="170" t="s">
        <v>109</v>
      </c>
      <c r="O23" s="171"/>
      <c r="P23" s="171"/>
      <c r="Q23" s="171"/>
      <c r="R23" s="171"/>
      <c r="S23" s="171"/>
      <c r="T23" s="171"/>
      <c r="U23" s="28" t="s">
        <v>22</v>
      </c>
      <c r="V23" s="26"/>
      <c r="W23" s="165">
        <v>32</v>
      </c>
      <c r="X23" s="166"/>
      <c r="Y23" s="27"/>
      <c r="Z23" s="27"/>
      <c r="AA23" s="27"/>
      <c r="AB23" s="27"/>
      <c r="AC23" s="27"/>
      <c r="AD23" s="27"/>
      <c r="AE23" s="33" t="s">
        <v>19</v>
      </c>
      <c r="AF23" s="25"/>
      <c r="AG23" s="168">
        <v>44646</v>
      </c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27"/>
    </row>
    <row r="24" spans="1:100" ht="21" customHeight="1" x14ac:dyDescent="0.2">
      <c r="A24" s="24">
        <v>2</v>
      </c>
      <c r="B24" s="170" t="s">
        <v>94</v>
      </c>
      <c r="C24" s="171"/>
      <c r="D24" s="171"/>
      <c r="E24" s="171"/>
      <c r="F24" s="171"/>
      <c r="G24" s="171"/>
      <c r="H24" s="184"/>
      <c r="I24" s="28" t="s">
        <v>8</v>
      </c>
      <c r="J24" s="26"/>
      <c r="K24" s="165">
        <v>159</v>
      </c>
      <c r="L24" s="166"/>
      <c r="M24" s="24">
        <v>2</v>
      </c>
      <c r="N24" s="170" t="s">
        <v>104</v>
      </c>
      <c r="O24" s="171"/>
      <c r="P24" s="171"/>
      <c r="Q24" s="171"/>
      <c r="R24" s="171"/>
      <c r="S24" s="171"/>
      <c r="T24" s="171"/>
      <c r="U24" s="28" t="s">
        <v>22</v>
      </c>
      <c r="V24" s="26"/>
      <c r="W24" s="165">
        <v>1479</v>
      </c>
      <c r="X24" s="16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100" ht="21" customHeight="1" x14ac:dyDescent="0.2">
      <c r="A25" s="24">
        <v>3</v>
      </c>
      <c r="B25" s="170" t="s">
        <v>101</v>
      </c>
      <c r="C25" s="171"/>
      <c r="D25" s="171"/>
      <c r="E25" s="171"/>
      <c r="F25" s="171"/>
      <c r="G25" s="171"/>
      <c r="H25" s="184"/>
      <c r="I25" s="28" t="s">
        <v>8</v>
      </c>
      <c r="J25" s="26"/>
      <c r="K25" s="165">
        <v>666</v>
      </c>
      <c r="L25" s="166"/>
      <c r="M25" s="24">
        <v>3</v>
      </c>
      <c r="N25" s="170" t="s">
        <v>105</v>
      </c>
      <c r="O25" s="171"/>
      <c r="P25" s="171"/>
      <c r="Q25" s="171"/>
      <c r="R25" s="171"/>
      <c r="S25" s="171"/>
      <c r="T25" s="171"/>
      <c r="U25" s="28" t="s">
        <v>22</v>
      </c>
      <c r="V25" s="26"/>
      <c r="W25" s="165">
        <v>2166</v>
      </c>
      <c r="X25" s="166"/>
      <c r="Y25" s="27"/>
      <c r="Z25" s="27"/>
      <c r="AA25" s="34" t="s">
        <v>21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100" ht="21" customHeight="1" x14ac:dyDescent="0.2">
      <c r="A26" s="24">
        <v>4</v>
      </c>
      <c r="B26" s="170" t="s">
        <v>96</v>
      </c>
      <c r="C26" s="171"/>
      <c r="D26" s="171"/>
      <c r="E26" s="171"/>
      <c r="F26" s="171"/>
      <c r="G26" s="171"/>
      <c r="H26" s="184"/>
      <c r="I26" s="28" t="s">
        <v>8</v>
      </c>
      <c r="J26" s="26"/>
      <c r="K26" s="165">
        <v>1775</v>
      </c>
      <c r="L26" s="166"/>
      <c r="M26" s="24">
        <v>4</v>
      </c>
      <c r="N26" s="170" t="s">
        <v>99</v>
      </c>
      <c r="O26" s="171"/>
      <c r="P26" s="171"/>
      <c r="Q26" s="171"/>
      <c r="R26" s="171"/>
      <c r="S26" s="171"/>
      <c r="T26" s="171"/>
      <c r="U26" s="28" t="s">
        <v>22</v>
      </c>
      <c r="V26" s="26"/>
      <c r="W26" s="165">
        <v>1255</v>
      </c>
      <c r="X26" s="166"/>
      <c r="Y26" s="27"/>
      <c r="Z26" s="27"/>
      <c r="AA26" s="178" t="s">
        <v>92</v>
      </c>
      <c r="AB26" s="179"/>
      <c r="AC26" s="179"/>
      <c r="AD26" s="179"/>
      <c r="AE26" s="179"/>
      <c r="AF26" s="179"/>
      <c r="AG26" s="180"/>
      <c r="AH26" s="172">
        <f>AQ4</f>
        <v>32</v>
      </c>
      <c r="AI26" s="173"/>
      <c r="AJ26" s="167" t="s">
        <v>3</v>
      </c>
      <c r="AK26" s="176">
        <f>AS4</f>
        <v>18</v>
      </c>
      <c r="AL26" s="172"/>
      <c r="AM26" s="178" t="s">
        <v>100</v>
      </c>
      <c r="AN26" s="179"/>
      <c r="AO26" s="179"/>
      <c r="AP26" s="179"/>
      <c r="AQ26" s="179"/>
      <c r="AR26" s="179"/>
      <c r="AS26" s="180"/>
      <c r="AT26" s="27"/>
    </row>
    <row r="27" spans="1:100" ht="21" customHeight="1" x14ac:dyDescent="0.2">
      <c r="A27" s="24">
        <v>5</v>
      </c>
      <c r="B27" s="170" t="s">
        <v>97</v>
      </c>
      <c r="C27" s="171"/>
      <c r="D27" s="171"/>
      <c r="E27" s="171"/>
      <c r="F27" s="171"/>
      <c r="G27" s="171"/>
      <c r="H27" s="184"/>
      <c r="I27" s="28" t="s">
        <v>8</v>
      </c>
      <c r="J27" s="26"/>
      <c r="K27" s="165">
        <v>846</v>
      </c>
      <c r="L27" s="166"/>
      <c r="M27" s="24">
        <v>5</v>
      </c>
      <c r="N27" s="170" t="s">
        <v>106</v>
      </c>
      <c r="O27" s="171"/>
      <c r="P27" s="171"/>
      <c r="Q27" s="171"/>
      <c r="R27" s="171"/>
      <c r="S27" s="171"/>
      <c r="T27" s="171"/>
      <c r="U27" s="28" t="s">
        <v>22</v>
      </c>
      <c r="V27" s="26"/>
      <c r="W27" s="165">
        <v>846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4"/>
      <c r="AI27" s="175"/>
      <c r="AJ27" s="167"/>
      <c r="AK27" s="177"/>
      <c r="AL27" s="174"/>
      <c r="AM27" s="181"/>
      <c r="AN27" s="182"/>
      <c r="AO27" s="182"/>
      <c r="AP27" s="182"/>
      <c r="AQ27" s="182"/>
      <c r="AR27" s="182"/>
      <c r="AS27" s="183"/>
      <c r="AT27" s="27"/>
    </row>
    <row r="28" spans="1:100" ht="21" customHeight="1" x14ac:dyDescent="0.2">
      <c r="A28" s="24" t="s">
        <v>9</v>
      </c>
      <c r="B28" s="170" t="s">
        <v>102</v>
      </c>
      <c r="C28" s="171"/>
      <c r="D28" s="171"/>
      <c r="E28" s="171"/>
      <c r="F28" s="171"/>
      <c r="G28" s="171"/>
      <c r="H28" s="184"/>
      <c r="I28" s="28" t="s">
        <v>8</v>
      </c>
      <c r="J28" s="26"/>
      <c r="K28" s="165">
        <v>2083</v>
      </c>
      <c r="L28" s="166"/>
      <c r="M28" s="24" t="s">
        <v>9</v>
      </c>
      <c r="N28" s="170" t="s">
        <v>110</v>
      </c>
      <c r="O28" s="171"/>
      <c r="P28" s="171"/>
      <c r="Q28" s="171"/>
      <c r="R28" s="171"/>
      <c r="S28" s="171"/>
      <c r="T28" s="171"/>
      <c r="U28" s="28" t="s">
        <v>22</v>
      </c>
      <c r="V28" s="26"/>
      <c r="W28" s="165">
        <v>2506</v>
      </c>
      <c r="X28" s="166"/>
      <c r="Y28" s="31"/>
      <c r="Z28" s="31"/>
      <c r="AA28" s="31"/>
      <c r="AB28" s="31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100" ht="21" customHeight="1" x14ac:dyDescent="0.2">
      <c r="A29" s="24" t="s">
        <v>10</v>
      </c>
      <c r="B29" s="170" t="s">
        <v>103</v>
      </c>
      <c r="C29" s="171"/>
      <c r="D29" s="171"/>
      <c r="E29" s="171"/>
      <c r="F29" s="171"/>
      <c r="G29" s="171"/>
      <c r="H29" s="184"/>
      <c r="I29" s="28" t="s">
        <v>8</v>
      </c>
      <c r="J29" s="26"/>
      <c r="K29" s="165">
        <v>2211</v>
      </c>
      <c r="L29" s="166"/>
      <c r="M29" s="24" t="s">
        <v>10</v>
      </c>
      <c r="N29" s="170"/>
      <c r="O29" s="171"/>
      <c r="P29" s="171"/>
      <c r="Q29" s="171"/>
      <c r="R29" s="171"/>
      <c r="S29" s="171"/>
      <c r="T29" s="171"/>
      <c r="U29" s="28" t="s">
        <v>22</v>
      </c>
      <c r="V29" s="26"/>
      <c r="W29" s="165"/>
      <c r="X29" s="166"/>
      <c r="Y29" s="31"/>
      <c r="Z29" s="31"/>
      <c r="AA29" s="110"/>
      <c r="AB29" s="110" t="s">
        <v>97</v>
      </c>
      <c r="AC29" s="110"/>
      <c r="AD29" s="110"/>
      <c r="AE29" s="110"/>
      <c r="AF29" s="110"/>
      <c r="AG29" s="110"/>
      <c r="AH29" s="27"/>
      <c r="AI29" s="27"/>
      <c r="AJ29" s="27"/>
      <c r="AK29" s="27"/>
      <c r="AL29" s="27"/>
      <c r="AM29" s="110"/>
      <c r="AN29" s="110"/>
      <c r="AO29" s="110"/>
      <c r="AP29" s="110" t="s">
        <v>105</v>
      </c>
      <c r="AQ29" s="110"/>
      <c r="AR29" s="110"/>
      <c r="AS29" s="110"/>
      <c r="AT29" s="27"/>
    </row>
    <row r="30" spans="1:100" ht="21" customHeight="1" x14ac:dyDescent="0.2">
      <c r="A30" s="24" t="s">
        <v>11</v>
      </c>
      <c r="B30" s="170" t="s">
        <v>95</v>
      </c>
      <c r="C30" s="171"/>
      <c r="D30" s="171"/>
      <c r="E30" s="171"/>
      <c r="F30" s="171"/>
      <c r="G30" s="171"/>
      <c r="H30" s="184"/>
      <c r="I30" s="28" t="s">
        <v>8</v>
      </c>
      <c r="J30" s="26"/>
      <c r="K30" s="165">
        <v>1194</v>
      </c>
      <c r="L30" s="166"/>
      <c r="M30" s="24" t="s">
        <v>11</v>
      </c>
      <c r="N30" s="170"/>
      <c r="O30" s="171"/>
      <c r="P30" s="171"/>
      <c r="Q30" s="171"/>
      <c r="R30" s="171"/>
      <c r="S30" s="171"/>
      <c r="T30" s="171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H30" s="27"/>
      <c r="AI30" s="27"/>
      <c r="AJ30" s="27"/>
      <c r="AK30" s="27"/>
      <c r="AL30" s="27"/>
      <c r="AM30" s="30" t="s">
        <v>18</v>
      </c>
      <c r="AN30" s="29"/>
      <c r="AO30" s="29"/>
      <c r="AP30" s="29"/>
      <c r="AQ30" s="29"/>
      <c r="AR30" s="29"/>
      <c r="AS30" s="29"/>
      <c r="AT30" s="27"/>
    </row>
    <row r="31" spans="1:100" ht="21" customHeight="1" x14ac:dyDescent="0.2">
      <c r="A31" s="24" t="s">
        <v>12</v>
      </c>
      <c r="B31" s="170" t="s">
        <v>108</v>
      </c>
      <c r="C31" s="171"/>
      <c r="D31" s="171"/>
      <c r="E31" s="171"/>
      <c r="F31" s="171"/>
      <c r="G31" s="171"/>
      <c r="H31" s="184"/>
      <c r="I31" s="28" t="s">
        <v>8</v>
      </c>
      <c r="J31" s="26"/>
      <c r="K31" s="165">
        <v>1459</v>
      </c>
      <c r="L31" s="166"/>
      <c r="M31" s="24" t="s">
        <v>12</v>
      </c>
      <c r="N31" s="170"/>
      <c r="O31" s="171"/>
      <c r="P31" s="171"/>
      <c r="Q31" s="171"/>
      <c r="R31" s="171"/>
      <c r="S31" s="171"/>
      <c r="T31" s="171"/>
      <c r="U31" s="28" t="s">
        <v>22</v>
      </c>
      <c r="V31" s="26"/>
      <c r="W31" s="165"/>
      <c r="X31" s="166"/>
      <c r="Y31" s="31"/>
      <c r="Z31" s="31"/>
      <c r="AA31" s="31"/>
      <c r="AB31" s="31"/>
      <c r="AC31" s="27"/>
      <c r="AD31" s="27"/>
      <c r="AE31" s="27"/>
      <c r="AF31" s="27"/>
      <c r="AG31" s="110"/>
      <c r="AH31" s="110"/>
      <c r="AI31" s="110"/>
      <c r="AJ31" s="110"/>
      <c r="AK31" s="110"/>
      <c r="AL31" s="110"/>
      <c r="AM31" s="110"/>
      <c r="AN31" s="110"/>
      <c r="AO31" s="27"/>
      <c r="AP31" s="27"/>
      <c r="AQ31" s="27"/>
      <c r="AR31" s="27"/>
      <c r="AS31" s="27"/>
      <c r="AT31" s="27"/>
    </row>
    <row r="32" spans="1:100" ht="21" customHeight="1" x14ac:dyDescent="0.2">
      <c r="A32" s="24" t="s">
        <v>13</v>
      </c>
      <c r="B32" s="170" t="s">
        <v>107</v>
      </c>
      <c r="C32" s="171"/>
      <c r="D32" s="171"/>
      <c r="E32" s="171"/>
      <c r="F32" s="171"/>
      <c r="G32" s="171"/>
      <c r="H32" s="184"/>
      <c r="I32" s="28" t="s">
        <v>8</v>
      </c>
      <c r="J32" s="26"/>
      <c r="K32" s="165">
        <v>1324</v>
      </c>
      <c r="L32" s="166"/>
      <c r="M32" s="24" t="s">
        <v>13</v>
      </c>
      <c r="N32" s="170"/>
      <c r="O32" s="171"/>
      <c r="P32" s="171"/>
      <c r="Q32" s="171"/>
      <c r="R32" s="171"/>
      <c r="S32" s="171"/>
      <c r="T32" s="171"/>
      <c r="U32" s="28" t="s">
        <v>22</v>
      </c>
      <c r="V32" s="26"/>
      <c r="W32" s="165"/>
      <c r="X32" s="166"/>
      <c r="Y32" s="31"/>
      <c r="Z32" s="31"/>
      <c r="AA32" s="31"/>
      <c r="AB32" s="31"/>
      <c r="AC32" s="27"/>
      <c r="AD32" s="27"/>
      <c r="AE32" s="27"/>
      <c r="AF32" s="27"/>
      <c r="AG32" s="30" t="s">
        <v>16</v>
      </c>
      <c r="AH32" s="29"/>
      <c r="AI32" s="29"/>
      <c r="AJ32" s="29"/>
      <c r="AK32" s="29"/>
      <c r="AL32" s="29"/>
      <c r="AM32" s="29"/>
      <c r="AN32" s="29"/>
      <c r="AO32" s="27"/>
      <c r="AP32" s="27"/>
      <c r="AQ32" s="27"/>
      <c r="AR32" s="27"/>
      <c r="AS32" s="27"/>
      <c r="AT32" s="27"/>
    </row>
    <row r="33" spans="1:40" s="27" customFormat="1" ht="21" customHeight="1" outlineLevel="1" x14ac:dyDescent="0.25">
      <c r="A33" s="24" t="s">
        <v>80</v>
      </c>
      <c r="B33" s="170"/>
      <c r="C33" s="171"/>
      <c r="D33" s="171"/>
      <c r="E33" s="171"/>
      <c r="F33" s="171"/>
      <c r="G33" s="171"/>
      <c r="H33" s="184"/>
      <c r="I33" s="28" t="s">
        <v>8</v>
      </c>
      <c r="J33" s="26"/>
      <c r="K33" s="165"/>
      <c r="L33" s="166"/>
      <c r="M33" s="24" t="s">
        <v>80</v>
      </c>
      <c r="N33" s="170"/>
      <c r="O33" s="171"/>
      <c r="P33" s="171"/>
      <c r="Q33" s="171"/>
      <c r="R33" s="171"/>
      <c r="S33" s="171"/>
      <c r="T33" s="171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0"/>
      <c r="C34" s="171"/>
      <c r="D34" s="171"/>
      <c r="E34" s="171"/>
      <c r="F34" s="171"/>
      <c r="G34" s="171"/>
      <c r="H34" s="184"/>
      <c r="I34" s="28" t="s">
        <v>8</v>
      </c>
      <c r="J34" s="26"/>
      <c r="K34" s="165"/>
      <c r="L34" s="166"/>
      <c r="M34" s="24" t="s">
        <v>81</v>
      </c>
      <c r="N34" s="170"/>
      <c r="O34" s="171"/>
      <c r="P34" s="171"/>
      <c r="Q34" s="171"/>
      <c r="R34" s="171"/>
      <c r="S34" s="171"/>
      <c r="T34" s="171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0"/>
      <c r="C35" s="171"/>
      <c r="D35" s="171"/>
      <c r="E35" s="171"/>
      <c r="F35" s="171"/>
      <c r="G35" s="171"/>
      <c r="H35" s="184"/>
      <c r="I35" s="28" t="s">
        <v>8</v>
      </c>
      <c r="J35" s="26"/>
      <c r="K35" s="165"/>
      <c r="L35" s="166"/>
      <c r="M35" s="24" t="s">
        <v>82</v>
      </c>
      <c r="N35" s="170"/>
      <c r="O35" s="171"/>
      <c r="P35" s="171"/>
      <c r="Q35" s="171"/>
      <c r="R35" s="171"/>
      <c r="S35" s="171"/>
      <c r="T35" s="171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0"/>
      <c r="C36" s="171"/>
      <c r="D36" s="171"/>
      <c r="E36" s="171"/>
      <c r="F36" s="171"/>
      <c r="G36" s="171"/>
      <c r="H36" s="184"/>
      <c r="I36" s="28" t="s">
        <v>8</v>
      </c>
      <c r="J36" s="26"/>
      <c r="K36" s="165"/>
      <c r="L36" s="166"/>
      <c r="M36" s="24" t="s">
        <v>83</v>
      </c>
      <c r="N36" s="170"/>
      <c r="O36" s="171"/>
      <c r="P36" s="171"/>
      <c r="Q36" s="171"/>
      <c r="R36" s="171"/>
      <c r="S36" s="171"/>
      <c r="T36" s="171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0"/>
      <c r="C37" s="171"/>
      <c r="D37" s="171"/>
      <c r="E37" s="171"/>
      <c r="F37" s="171"/>
      <c r="G37" s="171"/>
      <c r="H37" s="184"/>
      <c r="I37" s="28" t="s">
        <v>8</v>
      </c>
      <c r="J37" s="26"/>
      <c r="K37" s="165"/>
      <c r="L37" s="166"/>
      <c r="M37" s="24" t="s">
        <v>84</v>
      </c>
      <c r="N37" s="170"/>
      <c r="O37" s="171"/>
      <c r="P37" s="171"/>
      <c r="Q37" s="171"/>
      <c r="R37" s="171"/>
      <c r="S37" s="171"/>
      <c r="T37" s="171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0"/>
      <c r="C38" s="171"/>
      <c r="D38" s="171"/>
      <c r="E38" s="171"/>
      <c r="F38" s="171"/>
      <c r="G38" s="171"/>
      <c r="H38" s="184"/>
      <c r="I38" s="28" t="s">
        <v>8</v>
      </c>
      <c r="J38" s="26"/>
      <c r="K38" s="165"/>
      <c r="L38" s="166"/>
      <c r="M38" s="24" t="s">
        <v>85</v>
      </c>
      <c r="N38" s="170"/>
      <c r="O38" s="171"/>
      <c r="P38" s="171"/>
      <c r="Q38" s="171"/>
      <c r="R38" s="171"/>
      <c r="S38" s="171"/>
      <c r="T38" s="171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0"/>
      <c r="C39" s="171"/>
      <c r="D39" s="171"/>
      <c r="E39" s="171"/>
      <c r="F39" s="171"/>
      <c r="G39" s="171"/>
      <c r="H39" s="184"/>
      <c r="I39" s="28" t="s">
        <v>8</v>
      </c>
      <c r="J39" s="26"/>
      <c r="K39" s="165"/>
      <c r="L39" s="166"/>
      <c r="M39" s="24" t="s">
        <v>86</v>
      </c>
      <c r="N39" s="170"/>
      <c r="O39" s="171"/>
      <c r="P39" s="171"/>
      <c r="Q39" s="171"/>
      <c r="R39" s="171"/>
      <c r="S39" s="171"/>
      <c r="T39" s="171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0"/>
      <c r="C40" s="171"/>
      <c r="D40" s="171"/>
      <c r="E40" s="171"/>
      <c r="F40" s="171"/>
      <c r="G40" s="171"/>
      <c r="H40" s="184"/>
      <c r="I40" s="28" t="s">
        <v>8</v>
      </c>
      <c r="J40" s="26"/>
      <c r="K40" s="165"/>
      <c r="L40" s="166"/>
      <c r="M40" s="24" t="s">
        <v>87</v>
      </c>
      <c r="N40" s="170"/>
      <c r="O40" s="171"/>
      <c r="P40" s="171"/>
      <c r="Q40" s="171"/>
      <c r="R40" s="171"/>
      <c r="S40" s="171"/>
      <c r="T40" s="171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0"/>
      <c r="C41" s="171"/>
      <c r="D41" s="171"/>
      <c r="E41" s="171"/>
      <c r="F41" s="171"/>
      <c r="G41" s="171"/>
      <c r="H41" s="184"/>
      <c r="I41" s="28" t="s">
        <v>8</v>
      </c>
      <c r="J41" s="26"/>
      <c r="K41" s="165"/>
      <c r="L41" s="166"/>
      <c r="M41" s="24" t="s">
        <v>88</v>
      </c>
      <c r="N41" s="170"/>
      <c r="O41" s="171"/>
      <c r="P41" s="171"/>
      <c r="Q41" s="171"/>
      <c r="R41" s="171"/>
      <c r="S41" s="171"/>
      <c r="T41" s="171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0"/>
      <c r="C42" s="171"/>
      <c r="D42" s="171"/>
      <c r="E42" s="171"/>
      <c r="F42" s="171"/>
      <c r="G42" s="171"/>
      <c r="H42" s="184"/>
      <c r="I42" s="28" t="s">
        <v>8</v>
      </c>
      <c r="J42" s="26"/>
      <c r="K42" s="165"/>
      <c r="L42" s="166"/>
      <c r="M42" s="24" t="s">
        <v>89</v>
      </c>
      <c r="N42" s="170"/>
      <c r="O42" s="171"/>
      <c r="P42" s="171"/>
      <c r="Q42" s="171"/>
      <c r="R42" s="171"/>
      <c r="S42" s="171"/>
      <c r="T42" s="171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B31:H31"/>
    <mergeCell ref="B26:H26"/>
    <mergeCell ref="B27:H27"/>
    <mergeCell ref="B30:H30"/>
    <mergeCell ref="B28:H28"/>
    <mergeCell ref="B29:H29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W26:X26"/>
    <mergeCell ref="AK26:AL27"/>
    <mergeCell ref="K26:L26"/>
    <mergeCell ref="K27:L27"/>
    <mergeCell ref="N28:T28"/>
    <mergeCell ref="K29:L29"/>
    <mergeCell ref="K30:L30"/>
    <mergeCell ref="AM26:AS27"/>
    <mergeCell ref="AA26:AG27"/>
    <mergeCell ref="W30:X30"/>
    <mergeCell ref="W31:X31"/>
    <mergeCell ref="N29:T29"/>
    <mergeCell ref="N30:T30"/>
    <mergeCell ref="N31:T31"/>
    <mergeCell ref="AQ1:AS1"/>
    <mergeCell ref="AJ26:AJ27"/>
    <mergeCell ref="W28:X28"/>
    <mergeCell ref="W23:X23"/>
    <mergeCell ref="W24:X24"/>
    <mergeCell ref="W25:X25"/>
    <mergeCell ref="AQ4:AQ5"/>
    <mergeCell ref="AR4:AR5"/>
    <mergeCell ref="AL5:AL6"/>
    <mergeCell ref="AM5:AM6"/>
    <mergeCell ref="AG23:AS23"/>
    <mergeCell ref="AC5:AC6"/>
    <mergeCell ref="AD5:AD6"/>
    <mergeCell ref="AS4:AS5"/>
    <mergeCell ref="AK5:AK6"/>
    <mergeCell ref="AH4:AH5"/>
    <mergeCell ref="AI4:AI5"/>
    <mergeCell ref="AJ4:AJ5"/>
    <mergeCell ref="AB5:AB6"/>
    <mergeCell ref="W29:X29"/>
    <mergeCell ref="Y4:Y5"/>
    <mergeCell ref="Z4:Z5"/>
    <mergeCell ref="P4:P5"/>
    <mergeCell ref="Q4:Q5"/>
    <mergeCell ref="U5:U6"/>
    <mergeCell ref="R4:R5"/>
    <mergeCell ref="AA4:AA5"/>
    <mergeCell ref="S5:S6"/>
    <mergeCell ref="T5:T6"/>
    <mergeCell ref="H4:H5"/>
    <mergeCell ref="I4:I5"/>
    <mergeCell ref="A5:A6"/>
    <mergeCell ref="C5:C6"/>
    <mergeCell ref="B5:B6"/>
    <mergeCell ref="G4:G5"/>
    <mergeCell ref="J5:J6"/>
    <mergeCell ref="K5:K6"/>
    <mergeCell ref="L5:L6"/>
  </mergeCells>
  <phoneticPr fontId="36" type="noConversion"/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3" zoomScaleNormal="100" workbookViewId="0">
      <selection activeCell="C18" sqref="C18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CORINTHIANS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SÃO PAULO 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44646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665</v>
      </c>
      <c r="C8" s="63" t="str">
        <f>IF(Súmula!B23="","",Súmula!B23)</f>
        <v>LOPES</v>
      </c>
      <c r="D8" s="52">
        <f>IF(C8="","",SUM(F8:H8))</f>
        <v>2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7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8</v>
      </c>
      <c r="K8" s="52">
        <f>IF(C8="","",I8-J8)</f>
        <v>-1</v>
      </c>
      <c r="L8" s="52"/>
      <c r="N8" s="52" t="str">
        <f>IF(N9="",IF(C8="","",PROPER(C8)&amp;" "&amp;E8&amp;"/"&amp;D8*2),IF(C8="","",PROPER(C8)&amp;" "&amp;E8&amp;"/"&amp;D8*2&amp;","))</f>
        <v>Lopes 2/4,</v>
      </c>
    </row>
    <row r="9" spans="1:14" ht="18.95" customHeight="1" x14ac:dyDescent="0.2">
      <c r="A9" s="52">
        <f>Súmula!A24</f>
        <v>2</v>
      </c>
      <c r="B9" s="64">
        <f>IF(C9="","",Súmula!K24)</f>
        <v>159</v>
      </c>
      <c r="C9" s="63" t="str">
        <f>IF(Súmula!B24="","",Súmula!B24)</f>
        <v>CELSO</v>
      </c>
      <c r="D9" s="52">
        <f t="shared" ref="D9:D16" si="0">IF(C9="","",SUM(F9:H9))</f>
        <v>5</v>
      </c>
      <c r="E9" s="81">
        <f t="shared" ref="E9:E27" si="1">IF(C9="","",(F9*2)+G9)</f>
        <v>10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5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29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12</v>
      </c>
      <c r="K9" s="52">
        <f t="shared" ref="K9:K16" si="2">IF(C9="","",I9-J9)</f>
        <v>17</v>
      </c>
      <c r="L9" s="52"/>
      <c r="N9" s="52" t="str">
        <f t="shared" ref="N9:N27" si="3">IF(N10="",IF(C9="","",PROPER(C9)&amp;" "&amp;E9&amp;"/"&amp;D9*2),IF(C9="","",PROPER(C9)&amp;" "&amp;E9&amp;"/"&amp;D9*2&amp;","))</f>
        <v>Celso 10/10,</v>
      </c>
    </row>
    <row r="10" spans="1:14" ht="18.95" customHeight="1" x14ac:dyDescent="0.2">
      <c r="A10" s="52">
        <f>Súmula!A25</f>
        <v>3</v>
      </c>
      <c r="B10" s="64">
        <f>IF(C10="","",Súmula!K25)</f>
        <v>666</v>
      </c>
      <c r="C10" s="63" t="str">
        <f>IF(Súmula!B25="","",Súmula!B25)</f>
        <v>KLEBER</v>
      </c>
      <c r="D10" s="52">
        <f t="shared" si="0"/>
        <v>4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15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12</v>
      </c>
      <c r="K10" s="52">
        <f t="shared" si="2"/>
        <v>3</v>
      </c>
      <c r="L10" s="52"/>
      <c r="N10" s="52" t="str">
        <f t="shared" si="3"/>
        <v>Kleber 6/8,</v>
      </c>
    </row>
    <row r="11" spans="1:14" ht="18.95" customHeight="1" x14ac:dyDescent="0.2">
      <c r="A11" s="52">
        <f>Súmula!A26</f>
        <v>4</v>
      </c>
      <c r="B11" s="64">
        <f>IF(C11="","",Súmula!K26)</f>
        <v>1775</v>
      </c>
      <c r="C11" s="63" t="str">
        <f>IF(Súmula!B26="","",Súmula!B26)</f>
        <v>ANOEL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18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13</v>
      </c>
      <c r="K11" s="52">
        <f t="shared" si="2"/>
        <v>5</v>
      </c>
      <c r="L11" s="52"/>
      <c r="N11" s="52" t="str">
        <f t="shared" si="3"/>
        <v>Anoel 6/10,</v>
      </c>
    </row>
    <row r="12" spans="1:14" ht="18.95" customHeight="1" x14ac:dyDescent="0.2">
      <c r="A12" s="52">
        <f>Súmula!A27</f>
        <v>5</v>
      </c>
      <c r="B12" s="64">
        <f>IF(C12="","",Súmula!K27)</f>
        <v>846</v>
      </c>
      <c r="C12" s="63" t="str">
        <f>IF(Súmula!B27="","",Súmula!B27)</f>
        <v>TERUEL</v>
      </c>
      <c r="D12" s="52">
        <f t="shared" si="0"/>
        <v>4</v>
      </c>
      <c r="E12" s="81">
        <f t="shared" si="1"/>
        <v>5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20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15</v>
      </c>
      <c r="K12" s="52">
        <f t="shared" si="2"/>
        <v>5</v>
      </c>
      <c r="L12" s="52"/>
      <c r="N12" s="52" t="str">
        <f t="shared" si="3"/>
        <v>Teruel 5/8,</v>
      </c>
    </row>
    <row r="13" spans="1:14" ht="18.95" customHeight="1" x14ac:dyDescent="0.2">
      <c r="A13" s="52" t="str">
        <f>Súmula!A28</f>
        <v>R1</v>
      </c>
      <c r="B13" s="64">
        <f>IF(C13="","",Súmula!K28)</f>
        <v>2083</v>
      </c>
      <c r="C13" s="63" t="str">
        <f>IF(Súmula!B28="","",Súmula!B28)</f>
        <v xml:space="preserve">CEBOLA </v>
      </c>
      <c r="D13" s="52">
        <f t="shared" si="0"/>
        <v>3</v>
      </c>
      <c r="E13" s="81">
        <f t="shared" si="1"/>
        <v>3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12</v>
      </c>
      <c r="K13" s="52">
        <f t="shared" si="2"/>
        <v>-2</v>
      </c>
      <c r="L13" s="52"/>
      <c r="N13" s="52" t="str">
        <f t="shared" si="3"/>
        <v>Cebola  3/6,</v>
      </c>
    </row>
    <row r="14" spans="1:14" ht="18.95" customHeight="1" x14ac:dyDescent="0.2">
      <c r="A14" s="52" t="str">
        <f>Súmula!A29</f>
        <v>R2</v>
      </c>
      <c r="B14" s="64">
        <f>IF(C14="","",Súmula!K29)</f>
        <v>2211</v>
      </c>
      <c r="C14" s="63" t="str">
        <f>IF(Súmula!B29="","",Súmula!B29)</f>
        <v>OG GIRÃO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2</v>
      </c>
      <c r="K14" s="52">
        <f t="shared" si="2"/>
        <v>-1</v>
      </c>
      <c r="L14" s="52"/>
      <c r="N14" s="52" t="str">
        <f t="shared" si="3"/>
        <v>Og Girão 0/2,</v>
      </c>
    </row>
    <row r="15" spans="1:14" ht="18.95" customHeight="1" x14ac:dyDescent="0.2">
      <c r="A15" s="52" t="str">
        <f>Súmula!A30</f>
        <v>R3</v>
      </c>
      <c r="B15" s="64">
        <f>IF(C15="","",Súmula!K30)</f>
        <v>1194</v>
      </c>
      <c r="C15" s="63" t="str">
        <f>IF(Súmula!B30="","",Súmula!B30)</f>
        <v>RAVANELLI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Ravanelli 0/0,</v>
      </c>
    </row>
    <row r="16" spans="1:14" ht="18.95" customHeight="1" x14ac:dyDescent="0.2">
      <c r="A16" s="52" t="str">
        <f>Súmula!A31</f>
        <v>R4</v>
      </c>
      <c r="B16" s="64">
        <f>IF(C16="","",Súmula!K31)</f>
        <v>1459</v>
      </c>
      <c r="C16" s="63" t="str">
        <f>IF(Súmula!B31="","",Súmula!B31)</f>
        <v>BRITÃO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Britão 0/0,</v>
      </c>
    </row>
    <row r="17" spans="1:14" ht="18.95" customHeight="1" x14ac:dyDescent="0.2">
      <c r="A17" s="52" t="str">
        <f>Súmula!A32</f>
        <v>R5</v>
      </c>
      <c r="B17" s="64">
        <f>IF(C17="","",Súmula!K32)</f>
        <v>1324</v>
      </c>
      <c r="C17" s="63" t="str">
        <f>IF(Súmula!B32="","",Súmula!B32)</f>
        <v>MAURO FIGUEIREDO</v>
      </c>
      <c r="D17" s="52">
        <f t="shared" ref="D17:D25" si="4">IF(C17="","",SUM(F17:H17))</f>
        <v>1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1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1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3</v>
      </c>
      <c r="K17" s="52">
        <f t="shared" ref="K17:K25" si="5">IF(C17="","",I17-J17)</f>
        <v>-2</v>
      </c>
      <c r="L17" s="52"/>
      <c r="N17" s="52" t="str">
        <f t="shared" si="3"/>
        <v>Mauro Figueiredo 0/2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15</v>
      </c>
      <c r="G28" s="80">
        <f t="shared" si="6"/>
        <v>2</v>
      </c>
      <c r="H28" s="80">
        <f t="shared" si="6"/>
        <v>8</v>
      </c>
      <c r="I28" s="80">
        <f t="shared" si="6"/>
        <v>101</v>
      </c>
      <c r="J28" s="80">
        <f t="shared" si="6"/>
        <v>77</v>
      </c>
      <c r="K28" s="80">
        <f t="shared" si="6"/>
        <v>24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32</v>
      </c>
      <c r="C31" s="63" t="str">
        <f>IF(Súmula!N23="","",Súmula!N23)</f>
        <v>BARRICELI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19</v>
      </c>
      <c r="K31" s="52">
        <f>IF(C31="","",I31-J31)</f>
        <v>0</v>
      </c>
      <c r="L31" s="52"/>
      <c r="N31" s="52" t="str">
        <f t="shared" ref="N31:N50" si="8">IF(N32="",IF(C31="","",PROPER(C31)&amp;" "&amp;E31&amp;"/"&amp;D31*2),IF(C31="","",PROPER(C31)&amp;" "&amp;E31&amp;"/"&amp;D31*2&amp;","))</f>
        <v>Barriceli 7/10,</v>
      </c>
    </row>
    <row r="32" spans="1:14" ht="18.95" customHeight="1" x14ac:dyDescent="0.2">
      <c r="A32" s="52">
        <f>Súmula!M24</f>
        <v>2</v>
      </c>
      <c r="B32" s="64">
        <f>IF(C32="","",Súmula!W24)</f>
        <v>1479</v>
      </c>
      <c r="C32" s="63" t="str">
        <f>IF(Súmula!N24="","",Súmula!N24)</f>
        <v>DANI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22</v>
      </c>
      <c r="K32" s="52">
        <f t="shared" ref="K32:K38" si="10">IF(C32="","",I32-J32)</f>
        <v>-5</v>
      </c>
      <c r="L32" s="52"/>
      <c r="N32" s="52" t="str">
        <f t="shared" si="8"/>
        <v>Dani 4/10,</v>
      </c>
    </row>
    <row r="33" spans="1:14" ht="18.95" customHeight="1" x14ac:dyDescent="0.2">
      <c r="A33" s="52">
        <f>Súmula!M25</f>
        <v>3</v>
      </c>
      <c r="B33" s="64">
        <f>IF(C33="","",Súmula!W25)</f>
        <v>2166</v>
      </c>
      <c r="C33" s="63" t="str">
        <f>IF(Súmula!N25="","",Súmula!N25)</f>
        <v>NILO</v>
      </c>
      <c r="D33" s="52">
        <f t="shared" si="9"/>
        <v>5</v>
      </c>
      <c r="E33" s="81">
        <f t="shared" si="7"/>
        <v>3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24</v>
      </c>
      <c r="K33" s="52">
        <f t="shared" si="10"/>
        <v>-8</v>
      </c>
      <c r="L33" s="52"/>
      <c r="N33" s="52" t="str">
        <f t="shared" si="8"/>
        <v>Nilo 3/10,</v>
      </c>
    </row>
    <row r="34" spans="1:14" ht="18.95" customHeight="1" x14ac:dyDescent="0.2">
      <c r="A34" s="52">
        <f>Súmula!M26</f>
        <v>4</v>
      </c>
      <c r="B34" s="64">
        <f>IF(C34="","",Súmula!W26)</f>
        <v>1255</v>
      </c>
      <c r="C34" s="63" t="str">
        <f>IF(Súmula!N26="","",Súmula!N26)</f>
        <v>TELÊ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4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19</v>
      </c>
      <c r="K34" s="52">
        <f t="shared" si="10"/>
        <v>-3</v>
      </c>
      <c r="L34" s="52"/>
      <c r="N34" s="52" t="str">
        <f t="shared" si="8"/>
        <v>Telê 2/10,</v>
      </c>
    </row>
    <row r="35" spans="1:14" ht="18.95" customHeight="1" x14ac:dyDescent="0.2">
      <c r="A35" s="52">
        <f>Súmula!M27</f>
        <v>5</v>
      </c>
      <c r="B35" s="64">
        <f>IF(C35="","",Súmula!W27)</f>
        <v>846</v>
      </c>
      <c r="C35" s="63" t="str">
        <f>IF(Súmula!N27="","",Súmula!N27)</f>
        <v>PINNA</v>
      </c>
      <c r="D35" s="52">
        <f t="shared" si="9"/>
        <v>3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6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14</v>
      </c>
      <c r="K35" s="52">
        <f t="shared" si="10"/>
        <v>-8</v>
      </c>
      <c r="L35" s="52"/>
      <c r="N35" s="52" t="str">
        <f t="shared" si="8"/>
        <v>Pinna 0/6,</v>
      </c>
    </row>
    <row r="36" spans="1:14" ht="18.95" customHeight="1" x14ac:dyDescent="0.2">
      <c r="A36" s="52" t="str">
        <f>Súmula!M28</f>
        <v>R1</v>
      </c>
      <c r="B36" s="64">
        <f>IF(C36="","",Súmula!W28)</f>
        <v>2506</v>
      </c>
      <c r="C36" s="63" t="str">
        <f>IF(Súmula!N28="","",Súmula!N28)</f>
        <v>ZETTI</v>
      </c>
      <c r="D36" s="52">
        <f t="shared" si="9"/>
        <v>2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3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3</v>
      </c>
      <c r="K36" s="52">
        <f t="shared" si="10"/>
        <v>0</v>
      </c>
      <c r="L36" s="52"/>
      <c r="N36" s="52" t="str">
        <f t="shared" si="8"/>
        <v>Zetti 2/4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8</v>
      </c>
      <c r="G51" s="80">
        <f t="shared" si="13"/>
        <v>2</v>
      </c>
      <c r="H51" s="80">
        <f t="shared" si="13"/>
        <v>15</v>
      </c>
      <c r="I51" s="80">
        <f t="shared" si="13"/>
        <v>77</v>
      </c>
      <c r="J51" s="80">
        <f t="shared" si="13"/>
        <v>101</v>
      </c>
      <c r="K51" s="80">
        <f t="shared" si="13"/>
        <v>-24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CORINTHIANS:32 - Lopes 2/4,  Celso 10/10,  Kleber 6/8,  Anoel 6/10,  Teruel 5/8,  Cebola  3/6,  Og Girão 0/2,  Ravanelli 0/0,  Britão 0/0,  Mauro Figueiredo 0/2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SÃO PAULO FC:18 - Barriceli 7/10,  Dani 4/10,  Nilo 3/10,  Telê 2/10,  Pinna 0/6,  Zetti 2/4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honeticPr fontId="36" type="noConversion"/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4"/>
      <c r="H4" s="206" t="s">
        <v>0</v>
      </c>
      <c r="I4" s="208"/>
      <c r="J4" s="129"/>
      <c r="K4" s="130"/>
      <c r="L4" s="130"/>
      <c r="M4" s="130"/>
      <c r="N4" s="130"/>
      <c r="O4" s="130"/>
      <c r="P4" s="204"/>
      <c r="Q4" s="206" t="s">
        <v>0</v>
      </c>
      <c r="R4" s="208"/>
      <c r="S4" s="129"/>
      <c r="T4" s="130"/>
      <c r="U4" s="130"/>
      <c r="V4" s="130"/>
      <c r="W4" s="130"/>
      <c r="X4" s="130"/>
      <c r="Y4" s="204"/>
      <c r="Z4" s="206" t="s">
        <v>0</v>
      </c>
      <c r="AA4" s="208"/>
      <c r="AB4" s="129"/>
      <c r="AC4" s="130"/>
      <c r="AD4" s="130"/>
      <c r="AE4" s="130"/>
      <c r="AF4" s="130"/>
      <c r="AG4" s="130"/>
      <c r="AH4" s="204"/>
      <c r="AI4" s="206" t="s">
        <v>0</v>
      </c>
      <c r="AJ4" s="208"/>
      <c r="AK4" s="129"/>
      <c r="AL4" s="130"/>
      <c r="AM4" s="130"/>
      <c r="AN4" s="130"/>
      <c r="AO4" s="130"/>
      <c r="AP4" s="130"/>
      <c r="AQ4" s="204"/>
      <c r="AR4" s="206" t="s">
        <v>0</v>
      </c>
      <c r="AS4" s="208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4"/>
      <c r="B5" s="206" t="s">
        <v>0</v>
      </c>
      <c r="C5" s="208"/>
      <c r="D5" s="131"/>
      <c r="E5" s="132" t="s">
        <v>2</v>
      </c>
      <c r="F5" s="131"/>
      <c r="G5" s="205"/>
      <c r="H5" s="207"/>
      <c r="I5" s="209"/>
      <c r="J5" s="204"/>
      <c r="K5" s="206" t="s">
        <v>0</v>
      </c>
      <c r="L5" s="208"/>
      <c r="M5" s="131"/>
      <c r="N5" s="132" t="s">
        <v>23</v>
      </c>
      <c r="O5" s="131"/>
      <c r="P5" s="205"/>
      <c r="Q5" s="207"/>
      <c r="R5" s="209"/>
      <c r="S5" s="204"/>
      <c r="T5" s="206" t="s">
        <v>0</v>
      </c>
      <c r="U5" s="208"/>
      <c r="V5" s="131"/>
      <c r="W5" s="132" t="s">
        <v>24</v>
      </c>
      <c r="X5" s="131"/>
      <c r="Y5" s="205"/>
      <c r="Z5" s="207"/>
      <c r="AA5" s="209"/>
      <c r="AB5" s="204"/>
      <c r="AC5" s="206" t="s">
        <v>0</v>
      </c>
      <c r="AD5" s="208"/>
      <c r="AE5" s="131"/>
      <c r="AF5" s="132" t="s">
        <v>25</v>
      </c>
      <c r="AG5" s="131"/>
      <c r="AH5" s="205"/>
      <c r="AI5" s="207"/>
      <c r="AJ5" s="209"/>
      <c r="AK5" s="204"/>
      <c r="AL5" s="206" t="s">
        <v>0</v>
      </c>
      <c r="AM5" s="208"/>
      <c r="AN5" s="131"/>
      <c r="AO5" s="132" t="s">
        <v>26</v>
      </c>
      <c r="AP5" s="131"/>
      <c r="AQ5" s="205"/>
      <c r="AR5" s="207"/>
      <c r="AS5" s="209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5"/>
      <c r="B6" s="207"/>
      <c r="C6" s="209"/>
      <c r="D6" s="133"/>
      <c r="E6" s="133"/>
      <c r="F6" s="133"/>
      <c r="G6" s="133"/>
      <c r="H6" s="133"/>
      <c r="I6" s="134"/>
      <c r="J6" s="205"/>
      <c r="K6" s="207"/>
      <c r="L6" s="209"/>
      <c r="M6" s="133"/>
      <c r="N6" s="133"/>
      <c r="O6" s="133"/>
      <c r="P6" s="133"/>
      <c r="Q6" s="133"/>
      <c r="R6" s="134"/>
      <c r="S6" s="205"/>
      <c r="T6" s="207"/>
      <c r="U6" s="209"/>
      <c r="V6" s="133"/>
      <c r="W6" s="133"/>
      <c r="X6" s="133"/>
      <c r="Y6" s="133"/>
      <c r="Z6" s="133"/>
      <c r="AA6" s="134"/>
      <c r="AB6" s="205"/>
      <c r="AC6" s="207"/>
      <c r="AD6" s="209"/>
      <c r="AE6" s="133"/>
      <c r="AF6" s="133"/>
      <c r="AG6" s="133"/>
      <c r="AH6" s="133"/>
      <c r="AI6" s="133"/>
      <c r="AJ6" s="134"/>
      <c r="AK6" s="205"/>
      <c r="AL6" s="207"/>
      <c r="AM6" s="209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2"/>
      <c r="C23" s="192"/>
      <c r="D23" s="192"/>
      <c r="E23" s="192"/>
      <c r="F23" s="192"/>
      <c r="G23" s="192"/>
      <c r="H23" s="192"/>
      <c r="I23" s="151" t="s">
        <v>8</v>
      </c>
      <c r="J23" s="152"/>
      <c r="K23" s="189"/>
      <c r="L23" s="190"/>
      <c r="M23" s="150">
        <v>1</v>
      </c>
      <c r="N23" s="192"/>
      <c r="O23" s="192"/>
      <c r="P23" s="192"/>
      <c r="Q23" s="192"/>
      <c r="R23" s="192"/>
      <c r="S23" s="192"/>
      <c r="T23" s="192"/>
      <c r="U23" s="151" t="s">
        <v>22</v>
      </c>
      <c r="V23" s="152"/>
      <c r="W23" s="189"/>
      <c r="X23" s="190"/>
      <c r="AE23" s="193" t="s">
        <v>76</v>
      </c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</row>
    <row r="24" spans="1:55" s="121" customFormat="1" ht="21" customHeight="1" x14ac:dyDescent="0.25">
      <c r="A24" s="150">
        <v>2</v>
      </c>
      <c r="B24" s="192"/>
      <c r="C24" s="192"/>
      <c r="D24" s="192"/>
      <c r="E24" s="192"/>
      <c r="F24" s="192"/>
      <c r="G24" s="192"/>
      <c r="H24" s="192"/>
      <c r="I24" s="151" t="s">
        <v>8</v>
      </c>
      <c r="J24" s="152"/>
      <c r="K24" s="189"/>
      <c r="L24" s="190"/>
      <c r="M24" s="150">
        <v>2</v>
      </c>
      <c r="N24" s="192"/>
      <c r="O24" s="192"/>
      <c r="P24" s="192"/>
      <c r="Q24" s="192"/>
      <c r="R24" s="192"/>
      <c r="S24" s="192"/>
      <c r="T24" s="192"/>
      <c r="U24" s="151" t="s">
        <v>22</v>
      </c>
      <c r="V24" s="152"/>
      <c r="W24" s="189"/>
      <c r="X24" s="190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</row>
    <row r="25" spans="1:55" s="121" customFormat="1" ht="21" customHeight="1" x14ac:dyDescent="0.25">
      <c r="A25" s="150">
        <v>3</v>
      </c>
      <c r="B25" s="192"/>
      <c r="C25" s="192"/>
      <c r="D25" s="192"/>
      <c r="E25" s="192"/>
      <c r="F25" s="192"/>
      <c r="G25" s="192"/>
      <c r="H25" s="192"/>
      <c r="I25" s="151" t="s">
        <v>8</v>
      </c>
      <c r="J25" s="152"/>
      <c r="K25" s="189"/>
      <c r="L25" s="190"/>
      <c r="M25" s="150">
        <v>3</v>
      </c>
      <c r="N25" s="192"/>
      <c r="O25" s="192"/>
      <c r="P25" s="192"/>
      <c r="Q25" s="192"/>
      <c r="R25" s="192"/>
      <c r="S25" s="192"/>
      <c r="T25" s="192"/>
      <c r="U25" s="151" t="s">
        <v>22</v>
      </c>
      <c r="V25" s="152"/>
      <c r="W25" s="189"/>
      <c r="X25" s="190"/>
      <c r="AA25" s="153" t="s">
        <v>21</v>
      </c>
    </row>
    <row r="26" spans="1:55" s="121" customFormat="1" ht="21" customHeight="1" x14ac:dyDescent="0.25">
      <c r="A26" s="150">
        <v>4</v>
      </c>
      <c r="B26" s="192"/>
      <c r="C26" s="192"/>
      <c r="D26" s="192"/>
      <c r="E26" s="192"/>
      <c r="F26" s="192"/>
      <c r="G26" s="192"/>
      <c r="H26" s="192"/>
      <c r="I26" s="151" t="s">
        <v>8</v>
      </c>
      <c r="J26" s="152"/>
      <c r="K26" s="189"/>
      <c r="L26" s="190"/>
      <c r="M26" s="150">
        <v>4</v>
      </c>
      <c r="N26" s="192"/>
      <c r="O26" s="192"/>
      <c r="P26" s="192"/>
      <c r="Q26" s="192"/>
      <c r="R26" s="192"/>
      <c r="S26" s="192"/>
      <c r="T26" s="192"/>
      <c r="U26" s="151" t="s">
        <v>22</v>
      </c>
      <c r="V26" s="152"/>
      <c r="W26" s="189"/>
      <c r="X26" s="190"/>
      <c r="AA26" s="198"/>
      <c r="AB26" s="199"/>
      <c r="AC26" s="199"/>
      <c r="AD26" s="199"/>
      <c r="AE26" s="199"/>
      <c r="AF26" s="199"/>
      <c r="AG26" s="200"/>
      <c r="AH26" s="194"/>
      <c r="AI26" s="195"/>
      <c r="AJ26" s="191" t="s">
        <v>3</v>
      </c>
      <c r="AK26" s="194"/>
      <c r="AL26" s="195"/>
      <c r="AM26" s="198"/>
      <c r="AN26" s="199"/>
      <c r="AO26" s="199"/>
      <c r="AP26" s="199"/>
      <c r="AQ26" s="199"/>
      <c r="AR26" s="199"/>
      <c r="AS26" s="200"/>
    </row>
    <row r="27" spans="1:55" s="121" customFormat="1" ht="21" customHeight="1" x14ac:dyDescent="0.25">
      <c r="A27" s="150">
        <v>5</v>
      </c>
      <c r="B27" s="192"/>
      <c r="C27" s="192"/>
      <c r="D27" s="192"/>
      <c r="E27" s="192"/>
      <c r="F27" s="192"/>
      <c r="G27" s="192"/>
      <c r="H27" s="192"/>
      <c r="I27" s="151" t="s">
        <v>8</v>
      </c>
      <c r="J27" s="152"/>
      <c r="K27" s="189"/>
      <c r="L27" s="190"/>
      <c r="M27" s="150">
        <v>5</v>
      </c>
      <c r="N27" s="192"/>
      <c r="O27" s="192"/>
      <c r="P27" s="192"/>
      <c r="Q27" s="192"/>
      <c r="R27" s="192"/>
      <c r="S27" s="192"/>
      <c r="T27" s="192"/>
      <c r="U27" s="151" t="s">
        <v>22</v>
      </c>
      <c r="V27" s="152"/>
      <c r="W27" s="189"/>
      <c r="X27" s="190"/>
      <c r="Y27" s="154"/>
      <c r="Z27" s="154"/>
      <c r="AA27" s="201"/>
      <c r="AB27" s="202"/>
      <c r="AC27" s="202"/>
      <c r="AD27" s="202"/>
      <c r="AE27" s="202"/>
      <c r="AF27" s="202"/>
      <c r="AG27" s="203"/>
      <c r="AH27" s="196"/>
      <c r="AI27" s="197"/>
      <c r="AJ27" s="191"/>
      <c r="AK27" s="196"/>
      <c r="AL27" s="197"/>
      <c r="AM27" s="201"/>
      <c r="AN27" s="202"/>
      <c r="AO27" s="202"/>
      <c r="AP27" s="202"/>
      <c r="AQ27" s="202"/>
      <c r="AR27" s="202"/>
      <c r="AS27" s="203"/>
    </row>
    <row r="28" spans="1:55" s="121" customFormat="1" ht="21" customHeight="1" x14ac:dyDescent="0.25">
      <c r="A28" s="150" t="s">
        <v>9</v>
      </c>
      <c r="B28" s="192"/>
      <c r="C28" s="192"/>
      <c r="D28" s="192"/>
      <c r="E28" s="192"/>
      <c r="F28" s="192"/>
      <c r="G28" s="192"/>
      <c r="H28" s="192"/>
      <c r="I28" s="151" t="s">
        <v>8</v>
      </c>
      <c r="J28" s="152"/>
      <c r="K28" s="189"/>
      <c r="L28" s="190"/>
      <c r="M28" s="150" t="s">
        <v>9</v>
      </c>
      <c r="N28" s="192"/>
      <c r="O28" s="192"/>
      <c r="P28" s="192"/>
      <c r="Q28" s="192"/>
      <c r="R28" s="192"/>
      <c r="S28" s="192"/>
      <c r="T28" s="192"/>
      <c r="U28" s="151" t="s">
        <v>22</v>
      </c>
      <c r="V28" s="152"/>
      <c r="W28" s="189"/>
      <c r="X28" s="190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2"/>
      <c r="C29" s="192"/>
      <c r="D29" s="192"/>
      <c r="E29" s="192"/>
      <c r="F29" s="192"/>
      <c r="G29" s="192"/>
      <c r="H29" s="192"/>
      <c r="I29" s="151" t="s">
        <v>8</v>
      </c>
      <c r="J29" s="152"/>
      <c r="K29" s="189"/>
      <c r="L29" s="190"/>
      <c r="M29" s="150" t="s">
        <v>10</v>
      </c>
      <c r="N29" s="192"/>
      <c r="O29" s="192"/>
      <c r="P29" s="192"/>
      <c r="Q29" s="192"/>
      <c r="R29" s="192"/>
      <c r="S29" s="192"/>
      <c r="T29" s="192"/>
      <c r="U29" s="151" t="s">
        <v>22</v>
      </c>
      <c r="V29" s="152"/>
      <c r="W29" s="189"/>
      <c r="X29" s="190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2"/>
      <c r="C30" s="192"/>
      <c r="D30" s="192"/>
      <c r="E30" s="192"/>
      <c r="F30" s="192"/>
      <c r="G30" s="192"/>
      <c r="H30" s="192"/>
      <c r="I30" s="151" t="s">
        <v>8</v>
      </c>
      <c r="J30" s="152"/>
      <c r="K30" s="189"/>
      <c r="L30" s="190"/>
      <c r="M30" s="150" t="s">
        <v>11</v>
      </c>
      <c r="N30" s="192"/>
      <c r="O30" s="192"/>
      <c r="P30" s="192"/>
      <c r="Q30" s="192"/>
      <c r="R30" s="192"/>
      <c r="S30" s="192"/>
      <c r="T30" s="192"/>
      <c r="U30" s="151" t="s">
        <v>22</v>
      </c>
      <c r="V30" s="152"/>
      <c r="W30" s="189"/>
      <c r="X30" s="190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2"/>
      <c r="C31" s="192"/>
      <c r="D31" s="192"/>
      <c r="E31" s="192"/>
      <c r="F31" s="192"/>
      <c r="G31" s="192"/>
      <c r="H31" s="192"/>
      <c r="I31" s="151" t="s">
        <v>8</v>
      </c>
      <c r="J31" s="152"/>
      <c r="K31" s="189"/>
      <c r="L31" s="190"/>
      <c r="M31" s="150" t="s">
        <v>12</v>
      </c>
      <c r="N31" s="192"/>
      <c r="O31" s="192"/>
      <c r="P31" s="192"/>
      <c r="Q31" s="192"/>
      <c r="R31" s="192"/>
      <c r="S31" s="192"/>
      <c r="T31" s="192"/>
      <c r="U31" s="151" t="s">
        <v>22</v>
      </c>
      <c r="V31" s="152"/>
      <c r="W31" s="189"/>
      <c r="X31" s="190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2"/>
      <c r="C32" s="192"/>
      <c r="D32" s="192"/>
      <c r="E32" s="192"/>
      <c r="F32" s="192"/>
      <c r="G32" s="192"/>
      <c r="H32" s="192"/>
      <c r="I32" s="151" t="s">
        <v>8</v>
      </c>
      <c r="J32" s="152"/>
      <c r="K32" s="189"/>
      <c r="L32" s="190"/>
      <c r="M32" s="150" t="s">
        <v>13</v>
      </c>
      <c r="N32" s="192"/>
      <c r="O32" s="192"/>
      <c r="P32" s="192"/>
      <c r="Q32" s="192"/>
      <c r="R32" s="192"/>
      <c r="S32" s="192"/>
      <c r="T32" s="192"/>
      <c r="U32" s="151" t="s">
        <v>22</v>
      </c>
      <c r="V32" s="152"/>
      <c r="W32" s="189"/>
      <c r="X32" s="190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L5:AL6"/>
    <mergeCell ref="AM5:AM6"/>
    <mergeCell ref="AI4:AI5"/>
    <mergeCell ref="AJ4:AJ5"/>
    <mergeCell ref="AM1:AO1"/>
    <mergeCell ref="AS4:AS5"/>
    <mergeCell ref="L5:L6"/>
    <mergeCell ref="A5:A6"/>
    <mergeCell ref="B5:B6"/>
    <mergeCell ref="C5:C6"/>
    <mergeCell ref="J5:J6"/>
    <mergeCell ref="K5:K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A4:AA5"/>
    <mergeCell ref="AH4:AH5"/>
    <mergeCell ref="B24:H24"/>
    <mergeCell ref="K24:L24"/>
    <mergeCell ref="N24:T24"/>
    <mergeCell ref="W24:X24"/>
    <mergeCell ref="B23:H23"/>
    <mergeCell ref="K23:L23"/>
    <mergeCell ref="N23:T23"/>
    <mergeCell ref="W23:X23"/>
    <mergeCell ref="W25:X25"/>
    <mergeCell ref="W28:X28"/>
    <mergeCell ref="B26:H26"/>
    <mergeCell ref="K26:L26"/>
    <mergeCell ref="N26:T26"/>
    <mergeCell ref="W26:X26"/>
    <mergeCell ref="B27:H27"/>
    <mergeCell ref="B28:H28"/>
    <mergeCell ref="K28:L28"/>
    <mergeCell ref="N28:T28"/>
    <mergeCell ref="B25:H25"/>
    <mergeCell ref="K25:L25"/>
    <mergeCell ref="N25:T25"/>
    <mergeCell ref="B29:H29"/>
    <mergeCell ref="B32:H32"/>
    <mergeCell ref="K32:L32"/>
    <mergeCell ref="N32:T32"/>
    <mergeCell ref="B30:H30"/>
    <mergeCell ref="K30:L30"/>
    <mergeCell ref="N30:T30"/>
    <mergeCell ref="B31:H31"/>
    <mergeCell ref="AE23:AS24"/>
    <mergeCell ref="AH26:AI27"/>
    <mergeCell ref="AA26:AG27"/>
    <mergeCell ref="AK26:AL27"/>
    <mergeCell ref="AM26:AS27"/>
    <mergeCell ref="W29:X29"/>
    <mergeCell ref="AJ26:AJ27"/>
    <mergeCell ref="K31:L31"/>
    <mergeCell ref="N31:T31"/>
    <mergeCell ref="W32:X32"/>
    <mergeCell ref="W30:X30"/>
    <mergeCell ref="W31:X31"/>
    <mergeCell ref="K29:L29"/>
    <mergeCell ref="N29:T29"/>
    <mergeCell ref="K27:L27"/>
    <mergeCell ref="N27:T27"/>
    <mergeCell ref="W27:X27"/>
  </mergeCells>
  <phoneticPr fontId="36" type="noConversion"/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2022-03-27T13:28:29Z</dcterms:modified>
</cp:coreProperties>
</file>